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Rescission" sheetId="1" r:id="rId1"/>
  </sheets>
  <definedNames>
    <definedName name="_xlnm.Print_Titles" localSheetId="0">'Rescission'!$1:$2</definedName>
  </definedNames>
  <calcPr fullCalcOnLoad="1"/>
</workbook>
</file>

<file path=xl/sharedStrings.xml><?xml version="1.0" encoding="utf-8"?>
<sst xmlns="http://schemas.openxmlformats.org/spreadsheetml/2006/main" count="389" uniqueCount="237">
  <si>
    <t>STATE</t>
  </si>
  <si>
    <t>YUMA</t>
  </si>
  <si>
    <t>PAWNEE</t>
  </si>
  <si>
    <t>WELD</t>
  </si>
  <si>
    <t>PRAIRIE</t>
  </si>
  <si>
    <t>BRIGGSDALE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</si>
  <si>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</si>
  <si>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</si>
  <si>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</si>
  <si>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</si>
  <si>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</si>
  <si>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</si>
  <si>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</si>
  <si>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</si>
  <si>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</si>
  <si>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</si>
  <si>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</si>
  <si>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</si>
  <si>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</si>
  <si>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</si>
  <si>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</si>
  <si>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</si>
  <si>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</si>
  <si>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</si>
  <si>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</si>
  <si>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</si>
  <si>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</si>
  <si>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</si>
  <si>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</si>
  <si>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</si>
  <si>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</si>
  <si>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</si>
  <si>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</si>
  <si>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</si>
  <si>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</si>
  <si>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</si>
  <si>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</si>
  <si>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</si>
  <si>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</si>
  <si>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</si>
  <si>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</si>
  <si>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</si>
  <si>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</si>
  <si>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</si>
  <si>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</si>
  <si>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</si>
  <si>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</si>
  <si>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</si>
  <si>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</si>
  <si>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</si>
  <si>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</si>
  <si>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</si>
  <si>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</si>
  <si>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</si>
  <si>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</si>
  <si>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</si>
  <si>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</si>
  <si>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</si>
  <si>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</si>
  <si>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</si>
  <si>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</si>
  <si>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</si>
  <si>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</si>
  <si>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</si>
  <si>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</si>
  <si>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</si>
  <si>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</si>
  <si>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</si>
  <si>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</si>
  <si>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</si>
  <si>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</si>
  <si>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</si>
  <si>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</si>
  <si>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</si>
  <si>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</si>
  <si>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</si>
  <si>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</si>
  <si>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</si>
  <si>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</si>
  <si>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</si>
  <si>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</si>
  <si>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</si>
  <si>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</si>
  <si>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</si>
  <si>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</si>
  <si>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</si>
  <si>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</si>
  <si>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</si>
  <si>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</si>
  <si>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</si>
  <si>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</si>
  <si>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</si>
  <si>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</si>
  <si>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</si>
  <si>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</si>
  <si>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</si>
  <si>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</si>
  <si>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</si>
  <si>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</si>
  <si>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</si>
  <si>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</si>
  <si>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</si>
  <si>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</si>
  <si>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</si>
  <si>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</si>
  <si>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</si>
  <si>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</si>
  <si>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</si>
  <si>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</si>
  <si>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</si>
  <si>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</si>
  <si>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</si>
  <si>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</si>
  <si>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</si>
  <si>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</si>
  <si>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</si>
  <si>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</si>
  <si>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</si>
  <si>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</si>
  <si>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</si>
  <si>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</si>
  <si>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</si>
  <si>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</si>
  <si>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</si>
  <si>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GARFIELD</t>
  </si>
  <si>
    <t>ROARING FORK</t>
  </si>
  <si>
    <t>COTOPAXI</t>
  </si>
  <si>
    <t>FREMONT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</si>
  <si>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</si>
  <si>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</si>
  <si>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</si>
  <si>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</si>
  <si>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</si>
  <si>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</si>
  <si>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</si>
  <si>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</si>
  <si>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</si>
  <si>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</si>
  <si>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</si>
  <si>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</si>
  <si>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</si>
  <si>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</si>
  <si>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</si>
  <si>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</si>
  <si>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</si>
  <si>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</si>
  <si>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</si>
  <si>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</si>
  <si>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</si>
  <si>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</si>
  <si>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</si>
  <si>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</si>
  <si>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</si>
  <si>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</si>
  <si>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</si>
  <si>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</si>
  <si>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</si>
  <si>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</si>
  <si>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</si>
  <si>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</si>
  <si>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</si>
  <si>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</si>
  <si>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</si>
  <si>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</si>
  <si>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</si>
  <si>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</si>
  <si>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</si>
  <si>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</si>
  <si>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</si>
  <si>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</si>
  <si>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</si>
  <si>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</si>
  <si>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</si>
  <si>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</si>
  <si>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</si>
  <si>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</si>
  <si>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</si>
  <si>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</si>
  <si>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</si>
  <si>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</si>
  <si>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</si>
  <si>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</si>
  <si>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</si>
  <si>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</si>
  <si>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</si>
  <si>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</si>
  <si>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</si>
  <si>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ALAMOSA</t>
  </si>
  <si>
    <t>WESTMINSTER</t>
  </si>
  <si>
    <t>ADAMS</t>
  </si>
  <si>
    <t>STRASBURG</t>
  </si>
  <si>
    <t>BENNETT</t>
  </si>
  <si>
    <t>BRIGHTON</t>
  </si>
  <si>
    <t>COMMERCE CITY</t>
  </si>
  <si>
    <t>MAPLETON</t>
  </si>
  <si>
    <t>District</t>
  </si>
  <si>
    <t>County</t>
  </si>
  <si>
    <t>District Total Rescission Amount</t>
  </si>
  <si>
    <t>Online Rescission Amount</t>
  </si>
  <si>
    <t>FIVE STAR</t>
  </si>
  <si>
    <t>SANGRE DECRISTO</t>
  </si>
  <si>
    <t>CHEYENNE R-5</t>
  </si>
  <si>
    <t>FLORENCE</t>
  </si>
  <si>
    <t>GARFIELD COUNTY</t>
  </si>
  <si>
    <t>GARFIELD COUNTY 16</t>
  </si>
  <si>
    <t>ARRIBA/FLAGLER</t>
  </si>
  <si>
    <t>ESTES PRK</t>
  </si>
  <si>
    <t xml:space="preserve">MONTEZUMA </t>
  </si>
  <si>
    <t>FT MORGAN</t>
  </si>
  <si>
    <t>MTN VALLEY</t>
  </si>
  <si>
    <t>PLATTE VLY</t>
  </si>
  <si>
    <t>FORT LUPTON</t>
  </si>
  <si>
    <t>AULT-HGHLND</t>
  </si>
  <si>
    <t>WRAY</t>
  </si>
  <si>
    <t>IDALIA</t>
  </si>
  <si>
    <t>LIBERTY</t>
  </si>
  <si>
    <t>CHARTER SCHOOL INSTITUTE</t>
  </si>
  <si>
    <t>N/A</t>
  </si>
  <si>
    <t>TOTAL RESCISSION</t>
  </si>
  <si>
    <t>District Total Pupil Count</t>
  </si>
  <si>
    <t>PRE-Rescission</t>
  </si>
  <si>
    <t>POST-Rescission</t>
  </si>
  <si>
    <t>In-School Rescission Amount</t>
  </si>
  <si>
    <t xml:space="preserve">In-School Pupil Count </t>
  </si>
  <si>
    <t>Total Progam Per Pupil Funding</t>
  </si>
  <si>
    <t>FINAL Total Progam Per Pupil Funding</t>
  </si>
  <si>
    <t>Calculated Per Pupil Rescission</t>
  </si>
  <si>
    <t>Adjusted District In-School Per Pupil Funding</t>
  </si>
  <si>
    <t>District On-Line Per Pupil Funding</t>
  </si>
  <si>
    <t>FINAL Adjusted District In-School Per Pupil Funding</t>
  </si>
  <si>
    <t xml:space="preserve"> </t>
  </si>
  <si>
    <t>In School Per Pupil Rescission Amount</t>
  </si>
  <si>
    <t>District Total Program Funding</t>
  </si>
  <si>
    <t>Total Program Funding After Rescission</t>
  </si>
  <si>
    <t xml:space="preserve">On-line &amp; ASCENT Pupil Count </t>
  </si>
  <si>
    <t>On-Line &amp; ASCENT Per Pupil Rescission Amount</t>
  </si>
  <si>
    <t>FINAL District On-Line &amp; ASCENT Per Pupil Funding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</si>
</sst>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00%"/>
    <numFmt numFmtId="166" formatCode="#,##0.0"/>
    <numFmt numFmtId="167" formatCode="#,##0.000_);[Red]\(#,##0.000\)"/>
    <numFmt numFmtId="168" formatCode="#,##0.0000_);[Red]\(#,##0.0000\)"/>
    <numFmt numFmtId="169" formatCode="#,##0.0_);[Red]\(#,##0.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4" fontId="36" fillId="0" borderId="0" xfId="0" applyNumberFormat="1" applyFont="1" applyFill="1" applyAlignment="1">
      <alignment/>
    </xf>
    <xf numFmtId="4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 horizontal="right" wrapText="1"/>
    </xf>
    <xf numFmtId="43" fontId="36" fillId="0" borderId="0" xfId="42" applyFont="1" applyFill="1" applyAlignment="1">
      <alignment horizontal="center" wrapText="1"/>
    </xf>
    <xf numFmtId="40" fontId="36" fillId="0" borderId="0" xfId="0" applyNumberFormat="1" applyFont="1" applyFill="1" applyAlignment="1" applyProtection="1">
      <alignment horizontal="right" wrapText="1"/>
      <protection/>
    </xf>
    <xf numFmtId="4" fontId="36" fillId="0" borderId="0" xfId="0" applyNumberFormat="1" applyFont="1" applyAlignment="1">
      <alignment horizontal="right"/>
    </xf>
    <xf numFmtId="4" fontId="36" fillId="32" borderId="0" xfId="0" applyNumberFormat="1" applyFont="1" applyFill="1" applyAlignment="1">
      <alignment horizontal="center" wrapText="1"/>
    </xf>
    <xf numFmtId="40" fontId="36" fillId="32" borderId="0" xfId="0" applyNumberFormat="1" applyFont="1" applyFill="1" applyAlignment="1" applyProtection="1">
      <alignment horizontal="center" wrapText="1"/>
      <protection/>
    </xf>
    <xf numFmtId="40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65" fontId="36" fillId="0" borderId="0" xfId="57" applyNumberFormat="1" applyFont="1" applyAlignment="1">
      <alignment/>
    </xf>
    <xf numFmtId="164" fontId="36" fillId="0" borderId="0" xfId="57" applyNumberFormat="1" applyFont="1" applyAlignment="1">
      <alignment/>
    </xf>
    <xf numFmtId="40" fontId="36" fillId="0" borderId="0" xfId="0" applyNumberFormat="1" applyFont="1" applyAlignment="1">
      <alignment horizontal="center"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 horizontal="right" wrapText="1"/>
    </xf>
    <xf numFmtId="43" fontId="36" fillId="0" borderId="10" xfId="42" applyFont="1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center"/>
    </xf>
    <xf numFmtId="40" fontId="36" fillId="0" borderId="10" xfId="0" applyNumberFormat="1" applyFont="1" applyFill="1" applyBorder="1" applyAlignment="1" applyProtection="1">
      <alignment horizontal="right" wrapText="1"/>
      <protection/>
    </xf>
    <xf numFmtId="4" fontId="36" fillId="0" borderId="10" xfId="0" applyNumberFormat="1" applyFont="1" applyBorder="1" applyAlignment="1">
      <alignment horizontal="right"/>
    </xf>
    <xf numFmtId="4" fontId="36" fillId="32" borderId="10" xfId="0" applyNumberFormat="1" applyFont="1" applyFill="1" applyBorder="1" applyAlignment="1">
      <alignment horizontal="center" wrapText="1"/>
    </xf>
    <xf numFmtId="40" fontId="36" fillId="32" borderId="10" xfId="0" applyNumberFormat="1" applyFont="1" applyFill="1" applyBorder="1" applyAlignment="1" applyProtection="1">
      <alignment horizontal="center" wrapText="1"/>
      <protection/>
    </xf>
    <xf numFmtId="40" fontId="36" fillId="32" borderId="0" xfId="0" applyNumberFormat="1" applyFont="1" applyFill="1" applyAlignment="1">
      <alignment/>
    </xf>
    <xf numFmtId="40" fontId="36" fillId="32" borderId="0" xfId="0" applyNumberFormat="1" applyFont="1" applyFill="1" applyAlignment="1">
      <alignment horizontal="center"/>
    </xf>
    <xf numFmtId="166" fontId="36" fillId="0" borderId="0" xfId="0" applyNumberFormat="1" applyFont="1" applyAlignment="1">
      <alignment horizontal="center"/>
    </xf>
    <xf numFmtId="166" fontId="36" fillId="0" borderId="10" xfId="0" applyNumberFormat="1" applyFont="1" applyBorder="1" applyAlignment="1">
      <alignment horizontal="center" wrapText="1"/>
    </xf>
    <xf numFmtId="166" fontId="36" fillId="0" borderId="0" xfId="0" applyNumberFormat="1" applyFont="1" applyAlignment="1">
      <alignment horizontal="center" wrapText="1"/>
    </xf>
    <xf numFmtId="166" fontId="36" fillId="0" borderId="0" xfId="0" applyNumberFormat="1" applyFont="1" applyAlignment="1">
      <alignment/>
    </xf>
    <xf numFmtId="0" fontId="36" fillId="0" borderId="10" xfId="0" applyFont="1" applyBorder="1" applyAlignment="1">
      <alignment wrapText="1"/>
    </xf>
    <xf numFmtId="4" fontId="37" fillId="0" borderId="11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4" fontId="37" fillId="32" borderId="11" xfId="0" applyNumberFormat="1" applyFont="1" applyFill="1" applyBorder="1" applyAlignment="1">
      <alignment horizontal="center" wrapText="1"/>
    </xf>
    <xf numFmtId="4" fontId="37" fillId="32" borderId="12" xfId="0" applyNumberFormat="1" applyFont="1" applyFill="1" applyBorder="1" applyAlignment="1">
      <alignment horizontal="center" wrapText="1"/>
    </xf>
    <xf numFmtId="4" fontId="37" fillId="32" borderId="13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tabSelected="1" zoomScaleSheetLayoutView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2.7109375" style="1" customWidth="1"/>
    <col min="2" max="2" width="25.00390625" style="1" customWidth="1"/>
    <col min="3" max="3" width="20.8515625" style="1" customWidth="1"/>
    <col min="4" max="5" width="16.421875" style="2" customWidth="1"/>
    <col min="6" max="6" width="13.7109375" style="2" customWidth="1"/>
    <col min="7" max="7" width="16.421875" style="2" customWidth="1"/>
    <col min="8" max="8" width="2.421875" style="2" customWidth="1"/>
    <col min="9" max="9" width="14.140625" style="29" customWidth="1"/>
    <col min="10" max="10" width="11.28125" style="29" customWidth="1"/>
    <col min="11" max="11" width="13.421875" style="29" customWidth="1"/>
    <col min="12" max="12" width="2.8515625" style="1" customWidth="1"/>
    <col min="13" max="13" width="11.421875" style="1" customWidth="1"/>
    <col min="14" max="14" width="13.8515625" style="1" customWidth="1"/>
    <col min="15" max="15" width="13.28125" style="1" customWidth="1"/>
    <col min="16" max="16" width="2.7109375" style="1" customWidth="1"/>
    <col min="17" max="17" width="11.57421875" style="1" customWidth="1"/>
    <col min="18" max="18" width="12.421875" style="1" customWidth="1"/>
    <col min="19" max="19" width="3.140625" style="1" customWidth="1"/>
    <col min="20" max="20" width="13.57421875" style="1" customWidth="1"/>
    <col min="21" max="22" width="14.57421875" style="1" customWidth="1"/>
    <col min="23" max="23" width="9.140625" style="1" customWidth="1"/>
    <col min="24" max="24" width="10.7109375" style="1" bestFit="1" customWidth="1"/>
    <col min="25" max="25" width="9.7109375" style="1" bestFit="1" customWidth="1"/>
    <col min="26" max="16384" width="9.140625" style="1" customWidth="1"/>
  </cols>
  <sheetData>
    <row r="1" spans="2:22" ht="13.5" thickBot="1">
      <c r="B1" s="31" t="s">
        <v>226</v>
      </c>
      <c r="C1" s="32"/>
      <c r="D1" s="33"/>
      <c r="E1" s="3"/>
      <c r="F1" s="3"/>
      <c r="G1" s="3"/>
      <c r="H1" s="3"/>
      <c r="I1" s="26"/>
      <c r="J1" s="26"/>
      <c r="K1" s="26"/>
      <c r="L1" s="4"/>
      <c r="M1" s="31" t="s">
        <v>220</v>
      </c>
      <c r="N1" s="32"/>
      <c r="O1" s="33"/>
      <c r="P1" s="4"/>
      <c r="Q1" s="32"/>
      <c r="R1" s="33"/>
      <c r="S1" s="4"/>
      <c r="T1" s="34" t="s">
        <v>221</v>
      </c>
      <c r="U1" s="35"/>
      <c r="V1" s="36"/>
    </row>
    <row r="2" spans="1:22" ht="63.75">
      <c r="A2" s="16" t="s">
        <v>196</v>
      </c>
      <c r="B2" s="16" t="s">
        <v>195</v>
      </c>
      <c r="C2" s="30" t="s">
        <v>232</v>
      </c>
      <c r="D2" s="17" t="s">
        <v>197</v>
      </c>
      <c r="E2" s="17" t="s">
        <v>233</v>
      </c>
      <c r="F2" s="17" t="s">
        <v>198</v>
      </c>
      <c r="G2" s="17" t="s">
        <v>222</v>
      </c>
      <c r="H2" s="18"/>
      <c r="I2" s="27" t="s">
        <v>219</v>
      </c>
      <c r="J2" s="27" t="s">
        <v>234</v>
      </c>
      <c r="K2" s="27" t="s">
        <v>223</v>
      </c>
      <c r="L2" s="19"/>
      <c r="M2" s="17" t="s">
        <v>224</v>
      </c>
      <c r="N2" s="20" t="s">
        <v>227</v>
      </c>
      <c r="O2" s="17" t="s">
        <v>228</v>
      </c>
      <c r="P2" s="21"/>
      <c r="Q2" s="17" t="s">
        <v>231</v>
      </c>
      <c r="R2" s="17" t="s">
        <v>235</v>
      </c>
      <c r="S2" s="16"/>
      <c r="T2" s="22" t="s">
        <v>225</v>
      </c>
      <c r="U2" s="23" t="s">
        <v>229</v>
      </c>
      <c r="V2" s="22" t="s">
        <v>236</v>
      </c>
    </row>
    <row r="3" spans="4:22" ht="12.75">
      <c r="D3" s="5"/>
      <c r="E3" s="5"/>
      <c r="F3" s="5" t="s">
        <v>230</v>
      </c>
      <c r="G3" s="5"/>
      <c r="H3" s="6"/>
      <c r="I3" s="28"/>
      <c r="J3" s="28"/>
      <c r="K3" s="28"/>
      <c r="L3" s="4"/>
      <c r="M3" s="5"/>
      <c r="N3" s="7"/>
      <c r="O3" s="5"/>
      <c r="P3" s="8"/>
      <c r="Q3" s="5"/>
      <c r="R3" s="5"/>
      <c r="T3" s="9"/>
      <c r="U3" s="10"/>
      <c r="V3" s="9"/>
    </row>
    <row r="4" spans="1:27" ht="12.75">
      <c r="A4" s="1" t="s">
        <v>189</v>
      </c>
      <c r="B4" s="1" t="s">
        <v>194</v>
      </c>
      <c r="C4" s="12">
        <v>49431060.02</v>
      </c>
      <c r="D4" s="3">
        <v>15368.28</v>
      </c>
      <c r="E4" s="3">
        <f>C4-D4</f>
        <v>49415691.74</v>
      </c>
      <c r="F4" s="3">
        <f aca="true" t="shared" si="0" ref="F4:F35">J4*-R4</f>
        <v>2703.77</v>
      </c>
      <c r="G4" s="3">
        <f>D4-F4</f>
        <v>12664.51</v>
      </c>
      <c r="H4" s="3"/>
      <c r="I4" s="29">
        <v>7193.3</v>
      </c>
      <c r="J4" s="29">
        <v>1338.5</v>
      </c>
      <c r="K4" s="29">
        <f>I4-J4</f>
        <v>5854.8</v>
      </c>
      <c r="L4" s="12"/>
      <c r="M4" s="11">
        <v>6871.82</v>
      </c>
      <c r="N4" s="11">
        <v>7018.96</v>
      </c>
      <c r="O4" s="11">
        <v>6228.21</v>
      </c>
      <c r="P4" s="11"/>
      <c r="Q4" s="11">
        <f aca="true" t="shared" si="1" ref="Q4:Q35">ROUND(G4/-K4,2)</f>
        <v>-2.16</v>
      </c>
      <c r="R4" s="11">
        <v>-2.02</v>
      </c>
      <c r="T4" s="24">
        <f aca="true" t="shared" si="2" ref="T4:T35">ROUND(E4/I4,2)</f>
        <v>6869.68</v>
      </c>
      <c r="U4" s="24">
        <f aca="true" t="shared" si="3" ref="U4:U35">N4+Q4</f>
        <v>7016.8</v>
      </c>
      <c r="V4" s="24">
        <f aca="true" t="shared" si="4" ref="V4:V35">O4+R4</f>
        <v>6226.19</v>
      </c>
      <c r="X4" s="11"/>
      <c r="Y4" s="11"/>
      <c r="Z4" s="11"/>
      <c r="AA4" s="11"/>
    </row>
    <row r="5" spans="1:27" ht="12.75">
      <c r="A5" s="1" t="s">
        <v>189</v>
      </c>
      <c r="B5" s="1" t="s">
        <v>199</v>
      </c>
      <c r="C5" s="12">
        <v>265774469.82299995</v>
      </c>
      <c r="D5" s="3">
        <v>82630.14</v>
      </c>
      <c r="E5" s="3">
        <f aca="true" t="shared" si="5" ref="E5:E68">C5-D5</f>
        <v>265691839.68299997</v>
      </c>
      <c r="F5" s="3">
        <f t="shared" si="0"/>
        <v>9725.29</v>
      </c>
      <c r="G5" s="3">
        <f aca="true" t="shared" si="6" ref="G5:G68">D5-F5</f>
        <v>72904.85</v>
      </c>
      <c r="H5" s="3"/>
      <c r="I5" s="29">
        <v>40181.5</v>
      </c>
      <c r="J5" s="29">
        <v>4814.5</v>
      </c>
      <c r="K5" s="29">
        <f aca="true" t="shared" si="7" ref="K5:K68">I5-J5</f>
        <v>35367</v>
      </c>
      <c r="L5" s="12"/>
      <c r="M5" s="11">
        <v>6616.7</v>
      </c>
      <c r="N5" s="11">
        <v>6666.91</v>
      </c>
      <c r="O5" s="11">
        <v>6228.21</v>
      </c>
      <c r="P5" s="11"/>
      <c r="Q5" s="11">
        <f t="shared" si="1"/>
        <v>-2.06</v>
      </c>
      <c r="R5" s="11">
        <v>-2.02</v>
      </c>
      <c r="T5" s="24">
        <f t="shared" si="2"/>
        <v>6612.29</v>
      </c>
      <c r="U5" s="24">
        <f t="shared" si="3"/>
        <v>6664.849999999999</v>
      </c>
      <c r="V5" s="24">
        <f t="shared" si="4"/>
        <v>6226.19</v>
      </c>
      <c r="X5" s="11"/>
      <c r="Y5" s="11"/>
      <c r="Z5" s="11"/>
      <c r="AA5" s="11"/>
    </row>
    <row r="6" spans="1:27" ht="12.75">
      <c r="A6" s="1" t="s">
        <v>189</v>
      </c>
      <c r="B6" s="1" t="s">
        <v>193</v>
      </c>
      <c r="C6" s="12">
        <v>51084542.35999999</v>
      </c>
      <c r="D6" s="3">
        <v>15882.35</v>
      </c>
      <c r="E6" s="3">
        <f t="shared" si="5"/>
        <v>51068660.00999999</v>
      </c>
      <c r="F6" s="3">
        <f t="shared" si="0"/>
        <v>0</v>
      </c>
      <c r="G6" s="3">
        <f t="shared" si="6"/>
        <v>15882.35</v>
      </c>
      <c r="H6" s="3"/>
      <c r="I6" s="29">
        <v>7020.8</v>
      </c>
      <c r="J6" s="29">
        <v>0</v>
      </c>
      <c r="K6" s="29">
        <f t="shared" si="7"/>
        <v>7020.8</v>
      </c>
      <c r="L6" s="12"/>
      <c r="M6" s="11">
        <v>7276.17</v>
      </c>
      <c r="N6" s="11">
        <v>7276.17</v>
      </c>
      <c r="O6" s="11">
        <v>6228.21</v>
      </c>
      <c r="P6" s="11"/>
      <c r="Q6" s="11">
        <f t="shared" si="1"/>
        <v>-2.26</v>
      </c>
      <c r="R6" s="11">
        <v>-2.02</v>
      </c>
      <c r="T6" s="24">
        <f t="shared" si="2"/>
        <v>7273.91</v>
      </c>
      <c r="U6" s="24">
        <f t="shared" si="3"/>
        <v>7273.91</v>
      </c>
      <c r="V6" s="24">
        <f t="shared" si="4"/>
        <v>6226.19</v>
      </c>
      <c r="X6" s="11"/>
      <c r="Y6" s="11"/>
      <c r="Z6" s="11"/>
      <c r="AA6" s="11"/>
    </row>
    <row r="7" spans="1:27" ht="12.75">
      <c r="A7" s="1" t="s">
        <v>189</v>
      </c>
      <c r="B7" s="1" t="s">
        <v>192</v>
      </c>
      <c r="C7" s="12">
        <v>93113618.133</v>
      </c>
      <c r="D7" s="3">
        <v>28949.32</v>
      </c>
      <c r="E7" s="3">
        <f t="shared" si="5"/>
        <v>93084668.81300001</v>
      </c>
      <c r="F7" s="3">
        <f t="shared" si="0"/>
        <v>0</v>
      </c>
      <c r="G7" s="3">
        <f t="shared" si="6"/>
        <v>28949.32</v>
      </c>
      <c r="H7" s="3"/>
      <c r="I7" s="29">
        <v>14228.4</v>
      </c>
      <c r="J7" s="29">
        <v>0</v>
      </c>
      <c r="K7" s="29">
        <f t="shared" si="7"/>
        <v>14228.4</v>
      </c>
      <c r="L7" s="12"/>
      <c r="M7" s="11">
        <v>6544.21</v>
      </c>
      <c r="N7" s="11">
        <v>6544.21</v>
      </c>
      <c r="O7" s="11">
        <v>6228.21</v>
      </c>
      <c r="P7" s="11"/>
      <c r="Q7" s="11">
        <f t="shared" si="1"/>
        <v>-2.03</v>
      </c>
      <c r="R7" s="11">
        <v>-2.02</v>
      </c>
      <c r="T7" s="24">
        <f>ROUND(E7/I7,2)+0.01</f>
        <v>6542.18</v>
      </c>
      <c r="U7" s="24">
        <f t="shared" si="3"/>
        <v>6542.18</v>
      </c>
      <c r="V7" s="24">
        <f t="shared" si="4"/>
        <v>6226.19</v>
      </c>
      <c r="X7" s="11"/>
      <c r="Y7" s="11"/>
      <c r="Z7" s="11"/>
      <c r="AA7" s="11"/>
    </row>
    <row r="8" spans="1:27" ht="12.75">
      <c r="A8" s="1" t="s">
        <v>189</v>
      </c>
      <c r="B8" s="1" t="s">
        <v>191</v>
      </c>
      <c r="C8" s="12">
        <v>7507223.45</v>
      </c>
      <c r="D8" s="3">
        <v>2334.02</v>
      </c>
      <c r="E8" s="3">
        <f t="shared" si="5"/>
        <v>7504889.430000001</v>
      </c>
      <c r="F8" s="3">
        <f t="shared" si="0"/>
        <v>0</v>
      </c>
      <c r="G8" s="3">
        <f t="shared" si="6"/>
        <v>2334.02</v>
      </c>
      <c r="H8" s="3"/>
      <c r="I8" s="29">
        <v>1069.9</v>
      </c>
      <c r="J8" s="29">
        <v>0</v>
      </c>
      <c r="K8" s="29">
        <f t="shared" si="7"/>
        <v>1069.9</v>
      </c>
      <c r="L8" s="12"/>
      <c r="M8" s="11">
        <v>7016.75</v>
      </c>
      <c r="N8" s="11">
        <v>7016.75</v>
      </c>
      <c r="O8" s="11">
        <v>6228.21</v>
      </c>
      <c r="P8" s="11"/>
      <c r="Q8" s="11">
        <f t="shared" si="1"/>
        <v>-2.18</v>
      </c>
      <c r="R8" s="11">
        <v>-2.02</v>
      </c>
      <c r="T8" s="24">
        <f t="shared" si="2"/>
        <v>7014.57</v>
      </c>
      <c r="U8" s="24">
        <f t="shared" si="3"/>
        <v>7014.57</v>
      </c>
      <c r="V8" s="24">
        <f t="shared" si="4"/>
        <v>6226.19</v>
      </c>
      <c r="X8" s="11"/>
      <c r="Y8" s="11"/>
      <c r="Z8" s="11"/>
      <c r="AA8" s="11"/>
    </row>
    <row r="9" spans="1:27" ht="12.75">
      <c r="A9" s="1" t="s">
        <v>189</v>
      </c>
      <c r="B9" s="1" t="s">
        <v>190</v>
      </c>
      <c r="C9" s="12">
        <v>6696538.37</v>
      </c>
      <c r="D9" s="3">
        <v>2081.98</v>
      </c>
      <c r="E9" s="3">
        <f t="shared" si="5"/>
        <v>6694456.39</v>
      </c>
      <c r="F9" s="3">
        <f t="shared" si="0"/>
        <v>0</v>
      </c>
      <c r="G9" s="3">
        <f t="shared" si="6"/>
        <v>2081.98</v>
      </c>
      <c r="H9" s="3"/>
      <c r="I9" s="29">
        <v>957.4</v>
      </c>
      <c r="J9" s="29">
        <v>0</v>
      </c>
      <c r="K9" s="29">
        <f t="shared" si="7"/>
        <v>957.4</v>
      </c>
      <c r="L9" s="12"/>
      <c r="M9" s="11">
        <v>6994.5</v>
      </c>
      <c r="N9" s="11">
        <v>6994.5</v>
      </c>
      <c r="O9" s="11">
        <v>6228.21</v>
      </c>
      <c r="P9" s="11"/>
      <c r="Q9" s="11">
        <f t="shared" si="1"/>
        <v>-2.17</v>
      </c>
      <c r="R9" s="11">
        <v>-2.02</v>
      </c>
      <c r="T9" s="24">
        <f t="shared" si="2"/>
        <v>6992.33</v>
      </c>
      <c r="U9" s="24">
        <f t="shared" si="3"/>
        <v>6992.33</v>
      </c>
      <c r="V9" s="24">
        <f t="shared" si="4"/>
        <v>6226.19</v>
      </c>
      <c r="X9" s="11"/>
      <c r="Y9" s="11"/>
      <c r="Z9" s="11"/>
      <c r="AA9" s="11"/>
    </row>
    <row r="10" spans="1:27" ht="12.75">
      <c r="A10" s="1" t="s">
        <v>189</v>
      </c>
      <c r="B10" s="1" t="s">
        <v>188</v>
      </c>
      <c r="C10" s="12">
        <v>68216842.397</v>
      </c>
      <c r="D10" s="3">
        <v>21208.84</v>
      </c>
      <c r="E10" s="3">
        <f t="shared" si="5"/>
        <v>68195633.557</v>
      </c>
      <c r="F10" s="3">
        <f t="shared" si="0"/>
        <v>0</v>
      </c>
      <c r="G10" s="3">
        <f>D10-F10</f>
        <v>21208.84</v>
      </c>
      <c r="H10" s="3"/>
      <c r="I10" s="29">
        <v>9511</v>
      </c>
      <c r="J10" s="29">
        <v>0</v>
      </c>
      <c r="K10" s="29">
        <f t="shared" si="7"/>
        <v>9511</v>
      </c>
      <c r="L10" s="12"/>
      <c r="M10" s="11">
        <v>7059.98</v>
      </c>
      <c r="N10" s="11">
        <v>7172.42</v>
      </c>
      <c r="O10" s="11">
        <v>6228.21</v>
      </c>
      <c r="P10" s="11"/>
      <c r="Q10" s="11">
        <f t="shared" si="1"/>
        <v>-2.23</v>
      </c>
      <c r="R10" s="11">
        <v>-2.02</v>
      </c>
      <c r="T10" s="24">
        <f t="shared" si="2"/>
        <v>7170.19</v>
      </c>
      <c r="U10" s="24">
        <f t="shared" si="3"/>
        <v>7170.1900000000005</v>
      </c>
      <c r="V10" s="24">
        <f t="shared" si="4"/>
        <v>6226.19</v>
      </c>
      <c r="X10" s="11"/>
      <c r="Y10" s="11"/>
      <c r="Z10" s="11"/>
      <c r="AA10" s="11"/>
    </row>
    <row r="11" spans="1:27" ht="12.75">
      <c r="A11" s="1" t="s">
        <v>187</v>
      </c>
      <c r="B11" s="1" t="s">
        <v>187</v>
      </c>
      <c r="C11" s="12">
        <v>13994309.520000001</v>
      </c>
      <c r="D11" s="3">
        <v>4350.88</v>
      </c>
      <c r="E11" s="3">
        <f t="shared" si="5"/>
        <v>13989958.64</v>
      </c>
      <c r="F11" s="3">
        <f t="shared" si="0"/>
        <v>0</v>
      </c>
      <c r="G11" s="3">
        <f t="shared" si="6"/>
        <v>4350.88</v>
      </c>
      <c r="H11" s="3"/>
      <c r="I11" s="29">
        <v>2109.7</v>
      </c>
      <c r="J11" s="29">
        <v>0</v>
      </c>
      <c r="K11" s="29">
        <f t="shared" si="7"/>
        <v>2109.7</v>
      </c>
      <c r="L11" s="12"/>
      <c r="M11" s="11">
        <v>6633.32</v>
      </c>
      <c r="N11" s="11">
        <v>6633.32</v>
      </c>
      <c r="O11" s="11">
        <v>6228.21</v>
      </c>
      <c r="P11" s="11"/>
      <c r="Q11" s="11">
        <f t="shared" si="1"/>
        <v>-2.06</v>
      </c>
      <c r="R11" s="11">
        <v>-2.02</v>
      </c>
      <c r="T11" s="24">
        <f>ROUND(E11/I11,2)+0.01</f>
        <v>6631.26</v>
      </c>
      <c r="U11" s="24">
        <f t="shared" si="3"/>
        <v>6631.259999999999</v>
      </c>
      <c r="V11" s="24">
        <f t="shared" si="4"/>
        <v>6226.19</v>
      </c>
      <c r="X11" s="11"/>
      <c r="Y11" s="11"/>
      <c r="Z11" s="11"/>
      <c r="AA11" s="11"/>
    </row>
    <row r="12" spans="1:27" ht="12.75">
      <c r="A12" s="1" t="s">
        <v>187</v>
      </c>
      <c r="B12" s="1" t="s">
        <v>200</v>
      </c>
      <c r="C12" s="12">
        <v>2713521.9</v>
      </c>
      <c r="D12" s="3">
        <v>843.64</v>
      </c>
      <c r="E12" s="3">
        <f t="shared" si="5"/>
        <v>2712678.26</v>
      </c>
      <c r="F12" s="3">
        <f t="shared" si="0"/>
        <v>0</v>
      </c>
      <c r="G12" s="3">
        <f t="shared" si="6"/>
        <v>843.64</v>
      </c>
      <c r="H12" s="3"/>
      <c r="I12" s="29">
        <v>304.2</v>
      </c>
      <c r="J12" s="29">
        <v>0</v>
      </c>
      <c r="K12" s="29">
        <f t="shared" si="7"/>
        <v>304.2</v>
      </c>
      <c r="L12" s="12"/>
      <c r="M12" s="11">
        <v>8920.19</v>
      </c>
      <c r="N12" s="11">
        <v>8920.19</v>
      </c>
      <c r="O12" s="11">
        <v>6228.21</v>
      </c>
      <c r="P12" s="11"/>
      <c r="Q12" s="11">
        <f t="shared" si="1"/>
        <v>-2.77</v>
      </c>
      <c r="R12" s="11">
        <v>-2.02</v>
      </c>
      <c r="T12" s="24">
        <f t="shared" si="2"/>
        <v>8917.42</v>
      </c>
      <c r="U12" s="24">
        <f t="shared" si="3"/>
        <v>8917.42</v>
      </c>
      <c r="V12" s="24">
        <f t="shared" si="4"/>
        <v>6226.19</v>
      </c>
      <c r="X12" s="11"/>
      <c r="Y12" s="11"/>
      <c r="Z12" s="11"/>
      <c r="AA12" s="11"/>
    </row>
    <row r="13" spans="1:27" ht="12.75">
      <c r="A13" s="1" t="s">
        <v>180</v>
      </c>
      <c r="B13" s="1" t="s">
        <v>186</v>
      </c>
      <c r="C13" s="12">
        <v>21138443.830000002</v>
      </c>
      <c r="D13" s="3">
        <v>6572.01</v>
      </c>
      <c r="E13" s="3">
        <f t="shared" si="5"/>
        <v>21131871.82</v>
      </c>
      <c r="F13" s="3">
        <f t="shared" si="0"/>
        <v>0</v>
      </c>
      <c r="G13" s="3">
        <f t="shared" si="6"/>
        <v>6572.01</v>
      </c>
      <c r="H13" s="3"/>
      <c r="I13" s="29">
        <v>3044.7</v>
      </c>
      <c r="J13" s="29">
        <v>0</v>
      </c>
      <c r="K13" s="29">
        <f t="shared" si="7"/>
        <v>3044.7</v>
      </c>
      <c r="L13" s="12"/>
      <c r="M13" s="11">
        <v>6942.7</v>
      </c>
      <c r="N13" s="11">
        <v>6942.7</v>
      </c>
      <c r="O13" s="11">
        <v>6228.21</v>
      </c>
      <c r="P13" s="11"/>
      <c r="Q13" s="11">
        <f t="shared" si="1"/>
        <v>-2.16</v>
      </c>
      <c r="R13" s="11">
        <v>-2.02</v>
      </c>
      <c r="T13" s="24">
        <f t="shared" si="2"/>
        <v>6940.54</v>
      </c>
      <c r="U13" s="24">
        <f t="shared" si="3"/>
        <v>6940.54</v>
      </c>
      <c r="V13" s="24">
        <f t="shared" si="4"/>
        <v>6226.19</v>
      </c>
      <c r="X13" s="11"/>
      <c r="Y13" s="11"/>
      <c r="Z13" s="11"/>
      <c r="AA13" s="11"/>
    </row>
    <row r="14" spans="1:27" ht="12.75">
      <c r="A14" s="1" t="s">
        <v>180</v>
      </c>
      <c r="B14" s="1" t="s">
        <v>185</v>
      </c>
      <c r="C14" s="12">
        <v>11817688.84</v>
      </c>
      <c r="D14" s="3">
        <v>3674.16</v>
      </c>
      <c r="E14" s="3">
        <f t="shared" si="5"/>
        <v>11814014.68</v>
      </c>
      <c r="F14" s="3">
        <f t="shared" si="0"/>
        <v>0</v>
      </c>
      <c r="G14" s="3">
        <f t="shared" si="6"/>
        <v>3674.16</v>
      </c>
      <c r="H14" s="3"/>
      <c r="I14" s="29">
        <v>1495.8</v>
      </c>
      <c r="J14" s="29">
        <v>0</v>
      </c>
      <c r="K14" s="29">
        <f t="shared" si="7"/>
        <v>1495.8</v>
      </c>
      <c r="L14" s="12"/>
      <c r="M14" s="11">
        <v>7900.58</v>
      </c>
      <c r="N14" s="11">
        <v>7900.58</v>
      </c>
      <c r="O14" s="11">
        <v>6228.21</v>
      </c>
      <c r="P14" s="11"/>
      <c r="Q14" s="11">
        <f t="shared" si="1"/>
        <v>-2.46</v>
      </c>
      <c r="R14" s="11">
        <v>-2.02</v>
      </c>
      <c r="T14" s="24">
        <f t="shared" si="2"/>
        <v>7898.12</v>
      </c>
      <c r="U14" s="24">
        <f t="shared" si="3"/>
        <v>7898.12</v>
      </c>
      <c r="V14" s="24">
        <f t="shared" si="4"/>
        <v>6226.19</v>
      </c>
      <c r="X14" s="11"/>
      <c r="Y14" s="11"/>
      <c r="Z14" s="11"/>
      <c r="AA14" s="11"/>
    </row>
    <row r="15" spans="1:27" ht="12.75">
      <c r="A15" s="1" t="s">
        <v>180</v>
      </c>
      <c r="B15" s="1" t="s">
        <v>184</v>
      </c>
      <c r="C15" s="12">
        <v>333060016.80999994</v>
      </c>
      <c r="D15" s="3">
        <v>103549.43</v>
      </c>
      <c r="E15" s="3">
        <f t="shared" si="5"/>
        <v>332956467.37999994</v>
      </c>
      <c r="F15" s="3">
        <f t="shared" si="0"/>
        <v>0</v>
      </c>
      <c r="G15" s="3">
        <f t="shared" si="6"/>
        <v>103549.43</v>
      </c>
      <c r="H15" s="3"/>
      <c r="I15" s="29">
        <v>49395.8</v>
      </c>
      <c r="J15" s="29">
        <v>0</v>
      </c>
      <c r="K15" s="29">
        <f t="shared" si="7"/>
        <v>49395.8</v>
      </c>
      <c r="L15" s="12"/>
      <c r="M15" s="11">
        <v>6742.68</v>
      </c>
      <c r="N15" s="11">
        <v>6742.68</v>
      </c>
      <c r="O15" s="11">
        <v>6228.21</v>
      </c>
      <c r="P15" s="11"/>
      <c r="Q15" s="11">
        <f t="shared" si="1"/>
        <v>-2.1</v>
      </c>
      <c r="R15" s="11">
        <v>-2.02</v>
      </c>
      <c r="T15" s="24">
        <f t="shared" si="2"/>
        <v>6740.58</v>
      </c>
      <c r="U15" s="24">
        <f t="shared" si="3"/>
        <v>6740.58</v>
      </c>
      <c r="V15" s="24">
        <f t="shared" si="4"/>
        <v>6226.19</v>
      </c>
      <c r="X15" s="11"/>
      <c r="Y15" s="11"/>
      <c r="Z15" s="11"/>
      <c r="AA15" s="11"/>
    </row>
    <row r="16" spans="1:27" ht="12.75">
      <c r="A16" s="1" t="s">
        <v>180</v>
      </c>
      <c r="B16" s="1" t="s">
        <v>183</v>
      </c>
      <c r="C16" s="12">
        <v>98680554.22</v>
      </c>
      <c r="D16" s="3">
        <v>30680.1</v>
      </c>
      <c r="E16" s="3">
        <f t="shared" si="5"/>
        <v>98649874.12</v>
      </c>
      <c r="F16" s="3">
        <f t="shared" si="0"/>
        <v>0</v>
      </c>
      <c r="G16" s="3">
        <f t="shared" si="6"/>
        <v>30680.1</v>
      </c>
      <c r="H16" s="3"/>
      <c r="I16" s="29">
        <v>15050</v>
      </c>
      <c r="J16" s="29">
        <v>0</v>
      </c>
      <c r="K16" s="29">
        <f t="shared" si="7"/>
        <v>15050</v>
      </c>
      <c r="L16" s="12"/>
      <c r="M16" s="11">
        <v>6556.85</v>
      </c>
      <c r="N16" s="11">
        <v>6556.85</v>
      </c>
      <c r="O16" s="11">
        <v>6228.21</v>
      </c>
      <c r="P16" s="11"/>
      <c r="Q16" s="11">
        <f t="shared" si="1"/>
        <v>-2.04</v>
      </c>
      <c r="R16" s="11">
        <v>-2.02</v>
      </c>
      <c r="T16" s="24">
        <f t="shared" si="2"/>
        <v>6554.81</v>
      </c>
      <c r="U16" s="24">
        <f t="shared" si="3"/>
        <v>6554.81</v>
      </c>
      <c r="V16" s="24">
        <f t="shared" si="4"/>
        <v>6226.19</v>
      </c>
      <c r="X16" s="11"/>
      <c r="Y16" s="11"/>
      <c r="Z16" s="11"/>
      <c r="AA16" s="11"/>
    </row>
    <row r="17" spans="1:27" ht="12.75">
      <c r="A17" s="1" t="s">
        <v>180</v>
      </c>
      <c r="B17" s="1" t="s">
        <v>182</v>
      </c>
      <c r="C17" s="12">
        <v>1998666.8299999998</v>
      </c>
      <c r="D17" s="3">
        <v>621.39</v>
      </c>
      <c r="E17" s="3">
        <f t="shared" si="5"/>
        <v>1998045.44</v>
      </c>
      <c r="F17" s="3">
        <f t="shared" si="0"/>
        <v>0</v>
      </c>
      <c r="G17" s="3">
        <f t="shared" si="6"/>
        <v>621.39</v>
      </c>
      <c r="H17" s="3"/>
      <c r="I17" s="29">
        <v>157.6</v>
      </c>
      <c r="J17" s="29">
        <v>0</v>
      </c>
      <c r="K17" s="29">
        <f t="shared" si="7"/>
        <v>157.6</v>
      </c>
      <c r="L17" s="12"/>
      <c r="M17" s="11">
        <v>12681.9</v>
      </c>
      <c r="N17" s="11">
        <v>12681.9</v>
      </c>
      <c r="O17" s="11">
        <v>6228.21</v>
      </c>
      <c r="P17" s="11"/>
      <c r="Q17" s="11">
        <f t="shared" si="1"/>
        <v>-3.94</v>
      </c>
      <c r="R17" s="11">
        <v>-2.02</v>
      </c>
      <c r="T17" s="24">
        <f>ROUND(E17/I17,2)+0.01</f>
        <v>12677.960000000001</v>
      </c>
      <c r="U17" s="24">
        <f t="shared" si="3"/>
        <v>12677.96</v>
      </c>
      <c r="V17" s="24">
        <f t="shared" si="4"/>
        <v>6226.19</v>
      </c>
      <c r="X17" s="11"/>
      <c r="Y17" s="11"/>
      <c r="Z17" s="11"/>
      <c r="AA17" s="11"/>
    </row>
    <row r="18" spans="1:27" ht="12.75">
      <c r="A18" s="1" t="s">
        <v>180</v>
      </c>
      <c r="B18" s="1" t="s">
        <v>181</v>
      </c>
      <c r="C18" s="12">
        <v>251514006.09999996</v>
      </c>
      <c r="D18" s="3">
        <v>78196.51</v>
      </c>
      <c r="E18" s="3">
        <f t="shared" si="5"/>
        <v>251435809.58999997</v>
      </c>
      <c r="F18" s="3">
        <f t="shared" si="0"/>
        <v>161.6</v>
      </c>
      <c r="G18" s="3">
        <f t="shared" si="6"/>
        <v>78034.90999999999</v>
      </c>
      <c r="H18" s="3"/>
      <c r="I18" s="29">
        <v>35565.9</v>
      </c>
      <c r="J18" s="29">
        <v>80</v>
      </c>
      <c r="K18" s="29">
        <f t="shared" si="7"/>
        <v>35485.9</v>
      </c>
      <c r="L18" s="12"/>
      <c r="M18" s="11">
        <v>7071.77</v>
      </c>
      <c r="N18" s="11">
        <v>7073.68</v>
      </c>
      <c r="O18" s="11">
        <v>6228.21</v>
      </c>
      <c r="P18" s="11"/>
      <c r="Q18" s="11">
        <f t="shared" si="1"/>
        <v>-2.2</v>
      </c>
      <c r="R18" s="11">
        <v>-2.02</v>
      </c>
      <c r="T18" s="24">
        <f t="shared" si="2"/>
        <v>7069.58</v>
      </c>
      <c r="U18" s="24">
        <f t="shared" si="3"/>
        <v>7071.4800000000005</v>
      </c>
      <c r="V18" s="24">
        <f t="shared" si="4"/>
        <v>6226.19</v>
      </c>
      <c r="X18" s="11"/>
      <c r="Y18" s="11"/>
      <c r="Z18" s="11"/>
      <c r="AA18" s="11"/>
    </row>
    <row r="19" spans="1:27" ht="12.75">
      <c r="A19" s="1" t="s">
        <v>180</v>
      </c>
      <c r="B19" s="1" t="s">
        <v>179</v>
      </c>
      <c r="C19" s="12">
        <v>3610103.46</v>
      </c>
      <c r="D19" s="3">
        <v>1122.39</v>
      </c>
      <c r="E19" s="3">
        <f t="shared" si="5"/>
        <v>3608981.07</v>
      </c>
      <c r="F19" s="3">
        <f t="shared" si="0"/>
        <v>0</v>
      </c>
      <c r="G19" s="3">
        <f t="shared" si="6"/>
        <v>1122.39</v>
      </c>
      <c r="H19" s="3"/>
      <c r="I19" s="29">
        <v>465.6</v>
      </c>
      <c r="J19" s="29">
        <v>0</v>
      </c>
      <c r="K19" s="29">
        <f t="shared" si="7"/>
        <v>465.6</v>
      </c>
      <c r="L19" s="12"/>
      <c r="M19" s="11">
        <v>7753.66</v>
      </c>
      <c r="N19" s="11">
        <v>7753.66</v>
      </c>
      <c r="O19" s="11">
        <v>6228.21</v>
      </c>
      <c r="P19" s="11"/>
      <c r="Q19" s="11">
        <f t="shared" si="1"/>
        <v>-2.41</v>
      </c>
      <c r="R19" s="11">
        <v>-2.02</v>
      </c>
      <c r="T19" s="24">
        <f t="shared" si="2"/>
        <v>7751.25</v>
      </c>
      <c r="U19" s="24">
        <f t="shared" si="3"/>
        <v>7751.25</v>
      </c>
      <c r="V19" s="24">
        <f t="shared" si="4"/>
        <v>6226.19</v>
      </c>
      <c r="X19" s="11"/>
      <c r="Y19" s="11"/>
      <c r="Z19" s="11"/>
      <c r="AA19" s="11"/>
    </row>
    <row r="20" spans="1:27" ht="12.75">
      <c r="A20" s="1" t="s">
        <v>178</v>
      </c>
      <c r="B20" s="1" t="s">
        <v>178</v>
      </c>
      <c r="C20" s="12">
        <v>10516871.25</v>
      </c>
      <c r="D20" s="3">
        <v>3269.73</v>
      </c>
      <c r="E20" s="3">
        <f t="shared" si="5"/>
        <v>10513601.52</v>
      </c>
      <c r="F20" s="3">
        <f t="shared" si="0"/>
        <v>0</v>
      </c>
      <c r="G20" s="3">
        <f t="shared" si="6"/>
        <v>3269.73</v>
      </c>
      <c r="H20" s="3"/>
      <c r="I20" s="29">
        <v>1530.4</v>
      </c>
      <c r="J20" s="29">
        <v>0</v>
      </c>
      <c r="K20" s="29">
        <f t="shared" si="7"/>
        <v>1530.4</v>
      </c>
      <c r="L20" s="12"/>
      <c r="M20" s="11">
        <v>6871.98</v>
      </c>
      <c r="N20" s="11">
        <v>6871.98</v>
      </c>
      <c r="O20" s="11">
        <v>6228.21</v>
      </c>
      <c r="P20" s="11"/>
      <c r="Q20" s="11">
        <f t="shared" si="1"/>
        <v>-2.14</v>
      </c>
      <c r="R20" s="11">
        <v>-2.02</v>
      </c>
      <c r="T20" s="24">
        <f t="shared" si="2"/>
        <v>6869.84</v>
      </c>
      <c r="U20" s="24">
        <f t="shared" si="3"/>
        <v>6869.839999999999</v>
      </c>
      <c r="V20" s="24">
        <f t="shared" si="4"/>
        <v>6226.19</v>
      </c>
      <c r="X20" s="11"/>
      <c r="Y20" s="11"/>
      <c r="Z20" s="11"/>
      <c r="AA20" s="11"/>
    </row>
    <row r="21" spans="1:27" ht="12.75">
      <c r="A21" s="1" t="s">
        <v>173</v>
      </c>
      <c r="B21" s="1" t="s">
        <v>177</v>
      </c>
      <c r="C21" s="12">
        <v>1777175.71</v>
      </c>
      <c r="D21" s="3">
        <v>552.53</v>
      </c>
      <c r="E21" s="3">
        <f t="shared" si="5"/>
        <v>1776623.18</v>
      </c>
      <c r="F21" s="3">
        <f t="shared" si="0"/>
        <v>0</v>
      </c>
      <c r="G21" s="3">
        <f t="shared" si="6"/>
        <v>552.53</v>
      </c>
      <c r="H21" s="3"/>
      <c r="I21" s="29">
        <v>155.1</v>
      </c>
      <c r="J21" s="29">
        <v>0</v>
      </c>
      <c r="K21" s="29">
        <f t="shared" si="7"/>
        <v>155.1</v>
      </c>
      <c r="L21" s="12"/>
      <c r="M21" s="11">
        <v>11458.26</v>
      </c>
      <c r="N21" s="11">
        <v>11458.26</v>
      </c>
      <c r="O21" s="11">
        <v>6228.21</v>
      </c>
      <c r="P21" s="11"/>
      <c r="Q21" s="11">
        <f t="shared" si="1"/>
        <v>-3.56</v>
      </c>
      <c r="R21" s="11">
        <v>-2.02</v>
      </c>
      <c r="T21" s="24">
        <f>ROUND(E21/I21,2)+0.01</f>
        <v>11454.7</v>
      </c>
      <c r="U21" s="24">
        <f t="shared" si="3"/>
        <v>11454.7</v>
      </c>
      <c r="V21" s="24">
        <f t="shared" si="4"/>
        <v>6226.19</v>
      </c>
      <c r="X21" s="11"/>
      <c r="Y21" s="11"/>
      <c r="Z21" s="11"/>
      <c r="AA21" s="11"/>
    </row>
    <row r="22" spans="1:27" ht="12.75">
      <c r="A22" s="1" t="s">
        <v>173</v>
      </c>
      <c r="B22" s="1" t="s">
        <v>176</v>
      </c>
      <c r="C22" s="12">
        <v>860490.0099999999</v>
      </c>
      <c r="D22" s="3">
        <v>267.53</v>
      </c>
      <c r="E22" s="3">
        <f t="shared" si="5"/>
        <v>860222.4799999999</v>
      </c>
      <c r="F22" s="3">
        <f t="shared" si="0"/>
        <v>0</v>
      </c>
      <c r="G22" s="3">
        <f t="shared" si="6"/>
        <v>267.53</v>
      </c>
      <c r="H22" s="3"/>
      <c r="I22" s="29">
        <v>63.9</v>
      </c>
      <c r="J22" s="29">
        <v>0</v>
      </c>
      <c r="K22" s="29">
        <f t="shared" si="7"/>
        <v>63.9</v>
      </c>
      <c r="L22" s="12"/>
      <c r="M22" s="11">
        <v>13466.2</v>
      </c>
      <c r="N22" s="11">
        <v>13466.2</v>
      </c>
      <c r="O22" s="11">
        <v>6228.21</v>
      </c>
      <c r="P22" s="11"/>
      <c r="Q22" s="11">
        <f t="shared" si="1"/>
        <v>-4.19</v>
      </c>
      <c r="R22" s="11">
        <v>-2.02</v>
      </c>
      <c r="T22" s="24">
        <f t="shared" si="2"/>
        <v>13462.01</v>
      </c>
      <c r="U22" s="24">
        <f t="shared" si="3"/>
        <v>13462.01</v>
      </c>
      <c r="V22" s="24">
        <f t="shared" si="4"/>
        <v>6226.19</v>
      </c>
      <c r="X22" s="11"/>
      <c r="Y22" s="11"/>
      <c r="Z22" s="11"/>
      <c r="AA22" s="11"/>
    </row>
    <row r="23" spans="1:27" ht="12.75">
      <c r="A23" s="1" t="s">
        <v>173</v>
      </c>
      <c r="B23" s="1" t="s">
        <v>175</v>
      </c>
      <c r="C23" s="12">
        <v>2452884.04</v>
      </c>
      <c r="D23" s="3">
        <v>762.61</v>
      </c>
      <c r="E23" s="3">
        <f t="shared" si="5"/>
        <v>2452121.43</v>
      </c>
      <c r="F23" s="3">
        <f t="shared" si="0"/>
        <v>0</v>
      </c>
      <c r="G23" s="3">
        <f t="shared" si="6"/>
        <v>762.61</v>
      </c>
      <c r="H23" s="3"/>
      <c r="I23" s="29">
        <v>272</v>
      </c>
      <c r="J23" s="29">
        <v>0</v>
      </c>
      <c r="K23" s="29">
        <f t="shared" si="7"/>
        <v>272</v>
      </c>
      <c r="L23" s="12"/>
      <c r="M23" s="11">
        <v>9017.96</v>
      </c>
      <c r="N23" s="11">
        <v>9017.96</v>
      </c>
      <c r="O23" s="11">
        <v>6228.21</v>
      </c>
      <c r="P23" s="11"/>
      <c r="Q23" s="11">
        <f t="shared" si="1"/>
        <v>-2.8</v>
      </c>
      <c r="R23" s="11">
        <v>-2.02</v>
      </c>
      <c r="T23" s="24">
        <f>ROUND(E23/I23,2)+0.01</f>
        <v>9015.16</v>
      </c>
      <c r="U23" s="24">
        <f t="shared" si="3"/>
        <v>9015.16</v>
      </c>
      <c r="V23" s="24">
        <f t="shared" si="4"/>
        <v>6226.19</v>
      </c>
      <c r="X23" s="11"/>
      <c r="Y23" s="11"/>
      <c r="Z23" s="11"/>
      <c r="AA23" s="11"/>
    </row>
    <row r="24" spans="1:27" ht="12.75">
      <c r="A24" s="1" t="s">
        <v>173</v>
      </c>
      <c r="B24" s="1" t="s">
        <v>174</v>
      </c>
      <c r="C24" s="12">
        <v>2471947.7600000002</v>
      </c>
      <c r="D24" s="3">
        <v>768.54</v>
      </c>
      <c r="E24" s="3">
        <f t="shared" si="5"/>
        <v>2471179.22</v>
      </c>
      <c r="F24" s="3">
        <f t="shared" si="0"/>
        <v>575.7</v>
      </c>
      <c r="G24" s="3">
        <f t="shared" si="6"/>
        <v>192.83999999999992</v>
      </c>
      <c r="H24" s="3"/>
      <c r="I24" s="29">
        <v>354.5</v>
      </c>
      <c r="J24" s="29">
        <v>285</v>
      </c>
      <c r="K24" s="29">
        <f t="shared" si="7"/>
        <v>69.5</v>
      </c>
      <c r="L24" s="12"/>
      <c r="M24" s="11">
        <v>6973.05</v>
      </c>
      <c r="N24" s="11">
        <v>10027.45</v>
      </c>
      <c r="O24" s="11">
        <v>6228.21</v>
      </c>
      <c r="P24" s="11"/>
      <c r="Q24" s="11">
        <f t="shared" si="1"/>
        <v>-2.77</v>
      </c>
      <c r="R24" s="11">
        <v>-2.02</v>
      </c>
      <c r="T24" s="24">
        <f t="shared" si="2"/>
        <v>6970.89</v>
      </c>
      <c r="U24" s="24">
        <f t="shared" si="3"/>
        <v>10024.68</v>
      </c>
      <c r="V24" s="24">
        <f t="shared" si="4"/>
        <v>6226.19</v>
      </c>
      <c r="X24" s="11"/>
      <c r="Y24" s="11"/>
      <c r="Z24" s="11"/>
      <c r="AA24" s="11"/>
    </row>
    <row r="25" spans="1:27" ht="12.75">
      <c r="A25" s="1" t="s">
        <v>173</v>
      </c>
      <c r="B25" s="1" t="s">
        <v>172</v>
      </c>
      <c r="C25" s="12">
        <v>669753.01</v>
      </c>
      <c r="D25" s="3">
        <v>208.23</v>
      </c>
      <c r="E25" s="3">
        <f t="shared" si="5"/>
        <v>669544.78</v>
      </c>
      <c r="F25" s="3">
        <f t="shared" si="0"/>
        <v>0</v>
      </c>
      <c r="G25" s="3">
        <f t="shared" si="6"/>
        <v>208.23</v>
      </c>
      <c r="H25" s="3"/>
      <c r="I25" s="29">
        <v>48.8</v>
      </c>
      <c r="J25" s="29">
        <v>0</v>
      </c>
      <c r="K25" s="29">
        <f t="shared" si="7"/>
        <v>48.8</v>
      </c>
      <c r="L25" s="12"/>
      <c r="M25" s="11">
        <v>13724.45</v>
      </c>
      <c r="N25" s="11">
        <v>13724.45</v>
      </c>
      <c r="O25" s="11">
        <v>6228.21</v>
      </c>
      <c r="P25" s="11"/>
      <c r="Q25" s="11">
        <f t="shared" si="1"/>
        <v>-4.27</v>
      </c>
      <c r="R25" s="11">
        <v>-2.02</v>
      </c>
      <c r="T25" s="24">
        <f t="shared" si="2"/>
        <v>13720.18</v>
      </c>
      <c r="U25" s="24">
        <f t="shared" si="3"/>
        <v>13720.18</v>
      </c>
      <c r="V25" s="24">
        <f t="shared" si="4"/>
        <v>6226.19</v>
      </c>
      <c r="X25" s="11"/>
      <c r="Y25" s="11"/>
      <c r="Z25" s="11"/>
      <c r="AA25" s="11"/>
    </row>
    <row r="26" spans="1:27" ht="12.75">
      <c r="A26" s="1" t="s">
        <v>171</v>
      </c>
      <c r="B26" s="1" t="s">
        <v>91</v>
      </c>
      <c r="C26" s="12">
        <v>3927782.8800000004</v>
      </c>
      <c r="D26" s="3">
        <v>1221.16</v>
      </c>
      <c r="E26" s="3">
        <f t="shared" si="5"/>
        <v>3926561.72</v>
      </c>
      <c r="F26" s="3">
        <f t="shared" si="0"/>
        <v>0</v>
      </c>
      <c r="G26" s="3">
        <f t="shared" si="6"/>
        <v>1221.16</v>
      </c>
      <c r="H26" s="3"/>
      <c r="I26" s="29">
        <v>537.2</v>
      </c>
      <c r="J26" s="29">
        <v>0</v>
      </c>
      <c r="K26" s="29">
        <f t="shared" si="7"/>
        <v>537.2</v>
      </c>
      <c r="L26" s="12"/>
      <c r="M26" s="11">
        <v>7311.58</v>
      </c>
      <c r="N26" s="11">
        <v>7311.58</v>
      </c>
      <c r="O26" s="11">
        <v>6228.21</v>
      </c>
      <c r="P26" s="11"/>
      <c r="Q26" s="11">
        <f t="shared" si="1"/>
        <v>-2.27</v>
      </c>
      <c r="R26" s="11">
        <v>-2.02</v>
      </c>
      <c r="T26" s="24">
        <f t="shared" si="2"/>
        <v>7309.31</v>
      </c>
      <c r="U26" s="24">
        <f t="shared" si="3"/>
        <v>7309.3099999999995</v>
      </c>
      <c r="V26" s="24">
        <f t="shared" si="4"/>
        <v>6226.19</v>
      </c>
      <c r="X26" s="11"/>
      <c r="Y26" s="11"/>
      <c r="Z26" s="11"/>
      <c r="AA26" s="11"/>
    </row>
    <row r="27" spans="1:27" ht="12.75">
      <c r="A27" s="1" t="s">
        <v>171</v>
      </c>
      <c r="B27" s="1" t="s">
        <v>170</v>
      </c>
      <c r="C27" s="12">
        <v>2428240.95</v>
      </c>
      <c r="D27" s="3">
        <v>754.95</v>
      </c>
      <c r="E27" s="3">
        <f t="shared" si="5"/>
        <v>2427486</v>
      </c>
      <c r="F27" s="3">
        <f t="shared" si="0"/>
        <v>0</v>
      </c>
      <c r="G27" s="3">
        <f t="shared" si="6"/>
        <v>754.95</v>
      </c>
      <c r="H27" s="3"/>
      <c r="I27" s="29">
        <v>274.2</v>
      </c>
      <c r="J27" s="29">
        <v>0</v>
      </c>
      <c r="K27" s="29">
        <f t="shared" si="7"/>
        <v>274.2</v>
      </c>
      <c r="L27" s="12"/>
      <c r="M27" s="11">
        <v>8855.73</v>
      </c>
      <c r="N27" s="11">
        <v>8855.73</v>
      </c>
      <c r="O27" s="11">
        <v>6228.21</v>
      </c>
      <c r="P27" s="11"/>
      <c r="Q27" s="11">
        <f t="shared" si="1"/>
        <v>-2.75</v>
      </c>
      <c r="R27" s="11">
        <v>-2.02</v>
      </c>
      <c r="T27" s="24">
        <f t="shared" si="2"/>
        <v>8852.98</v>
      </c>
      <c r="U27" s="24">
        <f t="shared" si="3"/>
        <v>8852.98</v>
      </c>
      <c r="V27" s="24">
        <f t="shared" si="4"/>
        <v>6226.19</v>
      </c>
      <c r="X27" s="11"/>
      <c r="Y27" s="11"/>
      <c r="Z27" s="11"/>
      <c r="AA27" s="11"/>
    </row>
    <row r="28" spans="1:27" ht="12.75">
      <c r="A28" s="1" t="s">
        <v>168</v>
      </c>
      <c r="B28" s="1" t="s">
        <v>169</v>
      </c>
      <c r="C28" s="12">
        <v>169881230.29000002</v>
      </c>
      <c r="D28" s="3">
        <v>52816.62</v>
      </c>
      <c r="E28" s="3">
        <f t="shared" si="5"/>
        <v>169828413.67000002</v>
      </c>
      <c r="F28" s="3">
        <f t="shared" si="0"/>
        <v>0</v>
      </c>
      <c r="G28" s="3">
        <f t="shared" si="6"/>
        <v>52816.62</v>
      </c>
      <c r="H28" s="3"/>
      <c r="I28" s="29">
        <v>25493.3</v>
      </c>
      <c r="J28" s="29">
        <v>0</v>
      </c>
      <c r="K28" s="29">
        <f t="shared" si="7"/>
        <v>25493.3</v>
      </c>
      <c r="L28" s="12"/>
      <c r="M28" s="11">
        <v>6663.76</v>
      </c>
      <c r="N28" s="11">
        <v>6663.76</v>
      </c>
      <c r="O28" s="11">
        <v>6228.21</v>
      </c>
      <c r="P28" s="11"/>
      <c r="Q28" s="11">
        <f t="shared" si="1"/>
        <v>-2.07</v>
      </c>
      <c r="R28" s="11">
        <v>-2.02</v>
      </c>
      <c r="T28" s="24">
        <f t="shared" si="2"/>
        <v>6661.69</v>
      </c>
      <c r="U28" s="24">
        <f t="shared" si="3"/>
        <v>6661.6900000000005</v>
      </c>
      <c r="V28" s="24">
        <f t="shared" si="4"/>
        <v>6226.19</v>
      </c>
      <c r="X28" s="11"/>
      <c r="Y28" s="11"/>
      <c r="Z28" s="11"/>
      <c r="AA28" s="11"/>
    </row>
    <row r="29" spans="1:27" ht="12.75">
      <c r="A29" s="1" t="s">
        <v>168</v>
      </c>
      <c r="B29" s="1" t="s">
        <v>168</v>
      </c>
      <c r="C29" s="12">
        <v>189083983.41</v>
      </c>
      <c r="D29" s="3">
        <v>58786.82</v>
      </c>
      <c r="E29" s="3">
        <f t="shared" si="5"/>
        <v>189025196.59</v>
      </c>
      <c r="F29" s="3">
        <f t="shared" si="0"/>
        <v>149.48</v>
      </c>
      <c r="G29" s="3">
        <f t="shared" si="6"/>
        <v>58637.34</v>
      </c>
      <c r="H29" s="3"/>
      <c r="I29" s="29">
        <v>28148.8</v>
      </c>
      <c r="J29" s="29">
        <v>74</v>
      </c>
      <c r="K29" s="29">
        <f t="shared" si="7"/>
        <v>28074.8</v>
      </c>
      <c r="L29" s="12"/>
      <c r="M29" s="11">
        <v>6717.3</v>
      </c>
      <c r="N29" s="11">
        <v>6718.59</v>
      </c>
      <c r="O29" s="11">
        <v>6228.21</v>
      </c>
      <c r="P29" s="11"/>
      <c r="Q29" s="11">
        <f t="shared" si="1"/>
        <v>-2.09</v>
      </c>
      <c r="R29" s="11">
        <v>-2.02</v>
      </c>
      <c r="T29" s="24">
        <f t="shared" si="2"/>
        <v>6715.21</v>
      </c>
      <c r="U29" s="24">
        <f t="shared" si="3"/>
        <v>6716.5</v>
      </c>
      <c r="V29" s="24">
        <f t="shared" si="4"/>
        <v>6226.19</v>
      </c>
      <c r="X29" s="11"/>
      <c r="Y29" s="11"/>
      <c r="Z29" s="11"/>
      <c r="AA29" s="11"/>
    </row>
    <row r="30" spans="1:27" ht="12.75">
      <c r="A30" s="1" t="s">
        <v>166</v>
      </c>
      <c r="B30" s="1" t="s">
        <v>167</v>
      </c>
      <c r="C30" s="12">
        <v>6439865.63</v>
      </c>
      <c r="D30" s="3">
        <v>2002.17</v>
      </c>
      <c r="E30" s="3">
        <f t="shared" si="5"/>
        <v>6437863.46</v>
      </c>
      <c r="F30" s="3">
        <f t="shared" si="0"/>
        <v>0</v>
      </c>
      <c r="G30" s="3">
        <f t="shared" si="6"/>
        <v>2002.17</v>
      </c>
      <c r="H30" s="3"/>
      <c r="I30" s="29">
        <v>921.4</v>
      </c>
      <c r="J30" s="29">
        <v>0</v>
      </c>
      <c r="K30" s="29">
        <f t="shared" si="7"/>
        <v>921.4</v>
      </c>
      <c r="L30" s="12"/>
      <c r="M30" s="11">
        <v>6989.22</v>
      </c>
      <c r="N30" s="11">
        <v>6989.22</v>
      </c>
      <c r="O30" s="11">
        <v>6228.21</v>
      </c>
      <c r="P30" s="11"/>
      <c r="Q30" s="11">
        <f t="shared" si="1"/>
        <v>-2.17</v>
      </c>
      <c r="R30" s="11">
        <v>-2.02</v>
      </c>
      <c r="T30" s="24">
        <f t="shared" si="2"/>
        <v>6987.05</v>
      </c>
      <c r="U30" s="24">
        <f t="shared" si="3"/>
        <v>6987.05</v>
      </c>
      <c r="V30" s="24">
        <f t="shared" si="4"/>
        <v>6226.19</v>
      </c>
      <c r="X30" s="11"/>
      <c r="Y30" s="11"/>
      <c r="Z30" s="11"/>
      <c r="AA30" s="11"/>
    </row>
    <row r="31" spans="1:27" ht="12.75">
      <c r="A31" s="1" t="s">
        <v>166</v>
      </c>
      <c r="B31" s="1" t="s">
        <v>165</v>
      </c>
      <c r="C31" s="12">
        <v>7270101.35</v>
      </c>
      <c r="D31" s="3">
        <v>2260.3</v>
      </c>
      <c r="E31" s="3">
        <f t="shared" si="5"/>
        <v>7267841.05</v>
      </c>
      <c r="F31" s="3">
        <f t="shared" si="0"/>
        <v>0</v>
      </c>
      <c r="G31" s="3">
        <f t="shared" si="6"/>
        <v>2260.3</v>
      </c>
      <c r="H31" s="3"/>
      <c r="I31" s="29">
        <v>1074.6</v>
      </c>
      <c r="J31" s="29">
        <v>0</v>
      </c>
      <c r="K31" s="29">
        <f t="shared" si="7"/>
        <v>1074.6</v>
      </c>
      <c r="L31" s="12"/>
      <c r="M31" s="11">
        <v>6765.4</v>
      </c>
      <c r="N31" s="11">
        <v>6765.4</v>
      </c>
      <c r="O31" s="11">
        <v>6228.21</v>
      </c>
      <c r="P31" s="11"/>
      <c r="Q31" s="11">
        <f t="shared" si="1"/>
        <v>-2.1</v>
      </c>
      <c r="R31" s="11">
        <v>-2.02</v>
      </c>
      <c r="T31" s="24">
        <f t="shared" si="2"/>
        <v>6763.3</v>
      </c>
      <c r="U31" s="24">
        <f t="shared" si="3"/>
        <v>6763.299999999999</v>
      </c>
      <c r="V31" s="24">
        <f t="shared" si="4"/>
        <v>6226.19</v>
      </c>
      <c r="X31" s="11"/>
      <c r="Y31" s="11"/>
      <c r="Z31" s="11"/>
      <c r="AA31" s="11"/>
    </row>
    <row r="32" spans="1:27" ht="12.75">
      <c r="A32" s="1" t="s">
        <v>164</v>
      </c>
      <c r="B32" s="1" t="s">
        <v>106</v>
      </c>
      <c r="C32" s="12">
        <v>1302107.01</v>
      </c>
      <c r="D32" s="3">
        <v>404.83</v>
      </c>
      <c r="E32" s="3">
        <f t="shared" si="5"/>
        <v>1301702.18</v>
      </c>
      <c r="F32" s="3">
        <f t="shared" si="0"/>
        <v>0</v>
      </c>
      <c r="G32" s="3">
        <f t="shared" si="6"/>
        <v>404.83</v>
      </c>
      <c r="H32" s="3"/>
      <c r="I32" s="29">
        <v>105.2</v>
      </c>
      <c r="J32" s="29">
        <v>0</v>
      </c>
      <c r="K32" s="29">
        <f t="shared" si="7"/>
        <v>105.2</v>
      </c>
      <c r="L32" s="12"/>
      <c r="M32" s="11">
        <v>12377.44</v>
      </c>
      <c r="N32" s="11">
        <v>12377.44</v>
      </c>
      <c r="O32" s="11">
        <v>6228.21</v>
      </c>
      <c r="P32" s="11"/>
      <c r="Q32" s="11">
        <f t="shared" si="1"/>
        <v>-3.85</v>
      </c>
      <c r="R32" s="11">
        <v>-2.02</v>
      </c>
      <c r="T32" s="24">
        <f t="shared" si="2"/>
        <v>12373.59</v>
      </c>
      <c r="U32" s="24">
        <f t="shared" si="3"/>
        <v>12373.59</v>
      </c>
      <c r="V32" s="24">
        <f t="shared" si="4"/>
        <v>6226.19</v>
      </c>
      <c r="X32" s="11"/>
      <c r="Y32" s="11"/>
      <c r="Z32" s="11"/>
      <c r="AA32" s="11"/>
    </row>
    <row r="33" spans="1:27" ht="12.75">
      <c r="A33" s="1" t="s">
        <v>164</v>
      </c>
      <c r="B33" s="1" t="s">
        <v>201</v>
      </c>
      <c r="C33" s="12">
        <v>2014744.4</v>
      </c>
      <c r="D33" s="3">
        <v>626.39</v>
      </c>
      <c r="E33" s="3">
        <f t="shared" si="5"/>
        <v>2014118.01</v>
      </c>
      <c r="F33" s="3">
        <f t="shared" si="0"/>
        <v>0</v>
      </c>
      <c r="G33" s="3">
        <f t="shared" si="6"/>
        <v>626.39</v>
      </c>
      <c r="H33" s="3"/>
      <c r="I33" s="29">
        <v>183.7</v>
      </c>
      <c r="J33" s="29">
        <v>0</v>
      </c>
      <c r="K33" s="29">
        <f t="shared" si="7"/>
        <v>183.7</v>
      </c>
      <c r="L33" s="12"/>
      <c r="M33" s="11">
        <v>10967.58</v>
      </c>
      <c r="N33" s="11">
        <v>10967.58</v>
      </c>
      <c r="O33" s="11">
        <v>6228.21</v>
      </c>
      <c r="P33" s="11"/>
      <c r="Q33" s="11">
        <f t="shared" si="1"/>
        <v>-3.41</v>
      </c>
      <c r="R33" s="11">
        <v>-2.02</v>
      </c>
      <c r="T33" s="24">
        <f t="shared" si="2"/>
        <v>10964.17</v>
      </c>
      <c r="U33" s="24">
        <f t="shared" si="3"/>
        <v>10964.17</v>
      </c>
      <c r="V33" s="24">
        <f t="shared" si="4"/>
        <v>6226.19</v>
      </c>
      <c r="X33" s="11"/>
      <c r="Y33" s="11"/>
      <c r="Z33" s="11"/>
      <c r="AA33" s="11"/>
    </row>
    <row r="34" spans="1:27" ht="12.75">
      <c r="A34" s="1" t="s">
        <v>163</v>
      </c>
      <c r="B34" s="1" t="s">
        <v>163</v>
      </c>
      <c r="C34" s="12">
        <v>6991708.859999999</v>
      </c>
      <c r="D34" s="3">
        <v>0</v>
      </c>
      <c r="E34" s="3">
        <f t="shared" si="5"/>
        <v>6991708.859999999</v>
      </c>
      <c r="F34" s="3">
        <f t="shared" si="0"/>
        <v>0</v>
      </c>
      <c r="G34" s="3">
        <f t="shared" si="6"/>
        <v>0</v>
      </c>
      <c r="H34" s="3"/>
      <c r="I34" s="29">
        <v>917.7</v>
      </c>
      <c r="J34" s="29">
        <v>0</v>
      </c>
      <c r="K34" s="29">
        <f t="shared" si="7"/>
        <v>917.7</v>
      </c>
      <c r="L34" s="12"/>
      <c r="M34" s="11">
        <v>7618.73</v>
      </c>
      <c r="N34" s="11">
        <v>7618.73</v>
      </c>
      <c r="O34" s="11">
        <v>6228.21</v>
      </c>
      <c r="P34" s="11"/>
      <c r="Q34" s="11">
        <f t="shared" si="1"/>
        <v>0</v>
      </c>
      <c r="R34" s="11">
        <v>-2.02</v>
      </c>
      <c r="T34" s="24">
        <f t="shared" si="2"/>
        <v>7618.73</v>
      </c>
      <c r="U34" s="24">
        <f t="shared" si="3"/>
        <v>7618.73</v>
      </c>
      <c r="V34" s="24">
        <f t="shared" si="4"/>
        <v>6226.19</v>
      </c>
      <c r="X34" s="11"/>
      <c r="Y34" s="11"/>
      <c r="Z34" s="11"/>
      <c r="AA34" s="11"/>
    </row>
    <row r="35" spans="1:27" ht="12.75">
      <c r="A35" s="1" t="s">
        <v>160</v>
      </c>
      <c r="B35" s="1" t="s">
        <v>162</v>
      </c>
      <c r="C35" s="12">
        <v>7330542.220000001</v>
      </c>
      <c r="D35" s="3">
        <v>2279.09</v>
      </c>
      <c r="E35" s="3">
        <f t="shared" si="5"/>
        <v>7328263.130000001</v>
      </c>
      <c r="F35" s="3">
        <f t="shared" si="0"/>
        <v>0</v>
      </c>
      <c r="G35" s="3">
        <f t="shared" si="6"/>
        <v>2279.09</v>
      </c>
      <c r="H35" s="3"/>
      <c r="I35" s="29">
        <v>1074.7</v>
      </c>
      <c r="J35" s="29">
        <v>0</v>
      </c>
      <c r="K35" s="29">
        <f t="shared" si="7"/>
        <v>1074.7</v>
      </c>
      <c r="L35" s="12"/>
      <c r="M35" s="11">
        <v>6821.01</v>
      </c>
      <c r="N35" s="11">
        <v>6821.01</v>
      </c>
      <c r="O35" s="11">
        <v>6228.21</v>
      </c>
      <c r="P35" s="11"/>
      <c r="Q35" s="11">
        <f t="shared" si="1"/>
        <v>-2.12</v>
      </c>
      <c r="R35" s="11">
        <v>-2.02</v>
      </c>
      <c r="T35" s="24">
        <f t="shared" si="2"/>
        <v>6818.89</v>
      </c>
      <c r="U35" s="24">
        <f t="shared" si="3"/>
        <v>6818.89</v>
      </c>
      <c r="V35" s="24">
        <f t="shared" si="4"/>
        <v>6226.19</v>
      </c>
      <c r="X35" s="11"/>
      <c r="Y35" s="11"/>
      <c r="Z35" s="11"/>
      <c r="AA35" s="11"/>
    </row>
    <row r="36" spans="1:27" ht="12.75">
      <c r="A36" s="1" t="s">
        <v>160</v>
      </c>
      <c r="B36" s="1" t="s">
        <v>161</v>
      </c>
      <c r="C36" s="12">
        <v>2786249.68</v>
      </c>
      <c r="D36" s="3">
        <v>866.25</v>
      </c>
      <c r="E36" s="3">
        <f t="shared" si="5"/>
        <v>2785383.43</v>
      </c>
      <c r="F36" s="3">
        <f aca="true" t="shared" si="8" ref="F36:F67">J36*-R36</f>
        <v>0</v>
      </c>
      <c r="G36" s="3">
        <f t="shared" si="6"/>
        <v>866.25</v>
      </c>
      <c r="H36" s="3"/>
      <c r="I36" s="29">
        <v>324</v>
      </c>
      <c r="J36" s="29">
        <v>0</v>
      </c>
      <c r="K36" s="29">
        <f t="shared" si="7"/>
        <v>324</v>
      </c>
      <c r="L36" s="12"/>
      <c r="M36" s="11">
        <v>8599.54</v>
      </c>
      <c r="N36" s="11">
        <v>8599.54</v>
      </c>
      <c r="O36" s="11">
        <v>6228.21</v>
      </c>
      <c r="P36" s="11"/>
      <c r="Q36" s="11">
        <f aca="true" t="shared" si="9" ref="Q36:Q67">ROUND(G36/-K36,2)</f>
        <v>-2.67</v>
      </c>
      <c r="R36" s="11">
        <v>-2.02</v>
      </c>
      <c r="T36" s="24">
        <f>ROUND(E36/I36,2)+0.01</f>
        <v>8596.87</v>
      </c>
      <c r="U36" s="24">
        <f aca="true" t="shared" si="10" ref="U36:U67">N36+Q36</f>
        <v>8596.87</v>
      </c>
      <c r="V36" s="24">
        <f aca="true" t="shared" si="11" ref="V36:V67">O36+R36</f>
        <v>6226.19</v>
      </c>
      <c r="X36" s="11"/>
      <c r="Y36" s="11"/>
      <c r="Z36" s="11"/>
      <c r="AA36" s="11"/>
    </row>
    <row r="37" spans="1:27" ht="12.75">
      <c r="A37" s="1" t="s">
        <v>160</v>
      </c>
      <c r="B37" s="1" t="s">
        <v>159</v>
      </c>
      <c r="C37" s="12">
        <v>2540190.62</v>
      </c>
      <c r="D37" s="3">
        <v>789.75</v>
      </c>
      <c r="E37" s="3">
        <f t="shared" si="5"/>
        <v>2539400.87</v>
      </c>
      <c r="F37" s="3">
        <f t="shared" si="8"/>
        <v>0</v>
      </c>
      <c r="G37" s="3">
        <f t="shared" si="6"/>
        <v>789.75</v>
      </c>
      <c r="H37" s="3"/>
      <c r="I37" s="29">
        <v>265.9</v>
      </c>
      <c r="J37" s="29">
        <v>0</v>
      </c>
      <c r="K37" s="29">
        <f t="shared" si="7"/>
        <v>265.9</v>
      </c>
      <c r="L37" s="12"/>
      <c r="M37" s="11">
        <v>9553.18</v>
      </c>
      <c r="N37" s="11">
        <v>9553.18</v>
      </c>
      <c r="O37" s="11">
        <v>6228.21</v>
      </c>
      <c r="P37" s="11"/>
      <c r="Q37" s="11">
        <f t="shared" si="9"/>
        <v>-2.97</v>
      </c>
      <c r="R37" s="11">
        <v>-2.02</v>
      </c>
      <c r="T37" s="24">
        <f aca="true" t="shared" si="12" ref="T37:T67">ROUND(E37/I37,2)</f>
        <v>9550.21</v>
      </c>
      <c r="U37" s="24">
        <f t="shared" si="10"/>
        <v>9550.210000000001</v>
      </c>
      <c r="V37" s="24">
        <f t="shared" si="11"/>
        <v>6226.19</v>
      </c>
      <c r="X37" s="11"/>
      <c r="Y37" s="11"/>
      <c r="Z37" s="11"/>
      <c r="AA37" s="11"/>
    </row>
    <row r="38" spans="1:27" ht="12.75">
      <c r="A38" s="1" t="s">
        <v>157</v>
      </c>
      <c r="B38" s="1" t="s">
        <v>158</v>
      </c>
      <c r="C38" s="12">
        <v>2418458.54</v>
      </c>
      <c r="D38" s="3">
        <v>751.91</v>
      </c>
      <c r="E38" s="3">
        <f t="shared" si="5"/>
        <v>2417706.63</v>
      </c>
      <c r="F38" s="3">
        <f t="shared" si="8"/>
        <v>0</v>
      </c>
      <c r="G38" s="3">
        <f t="shared" si="6"/>
        <v>751.91</v>
      </c>
      <c r="H38" s="3"/>
      <c r="I38" s="29">
        <v>231.7</v>
      </c>
      <c r="J38" s="29">
        <v>0</v>
      </c>
      <c r="K38" s="29">
        <f t="shared" si="7"/>
        <v>231.7</v>
      </c>
      <c r="L38" s="12"/>
      <c r="M38" s="11">
        <v>10437.89</v>
      </c>
      <c r="N38" s="11">
        <v>10437.89</v>
      </c>
      <c r="O38" s="11">
        <v>6228.21</v>
      </c>
      <c r="P38" s="11"/>
      <c r="Q38" s="11">
        <f t="shared" si="9"/>
        <v>-3.25</v>
      </c>
      <c r="R38" s="11">
        <v>-2.02</v>
      </c>
      <c r="T38" s="24">
        <f t="shared" si="12"/>
        <v>10434.64</v>
      </c>
      <c r="U38" s="24">
        <f t="shared" si="10"/>
        <v>10434.64</v>
      </c>
      <c r="V38" s="24">
        <f t="shared" si="11"/>
        <v>6226.19</v>
      </c>
      <c r="X38" s="11"/>
      <c r="Y38" s="11"/>
      <c r="Z38" s="11"/>
      <c r="AA38" s="11"/>
    </row>
    <row r="39" spans="1:27" ht="12.75">
      <c r="A39" s="1" t="s">
        <v>157</v>
      </c>
      <c r="B39" s="1" t="s">
        <v>156</v>
      </c>
      <c r="C39" s="12">
        <v>2525827.18</v>
      </c>
      <c r="D39" s="3">
        <v>785.29</v>
      </c>
      <c r="E39" s="3">
        <f t="shared" si="5"/>
        <v>2525041.89</v>
      </c>
      <c r="F39" s="3">
        <f t="shared" si="8"/>
        <v>0</v>
      </c>
      <c r="G39" s="3">
        <f t="shared" si="6"/>
        <v>785.29</v>
      </c>
      <c r="H39" s="3"/>
      <c r="I39" s="29">
        <v>260.1</v>
      </c>
      <c r="J39" s="29">
        <v>0</v>
      </c>
      <c r="K39" s="29">
        <f t="shared" si="7"/>
        <v>260.1</v>
      </c>
      <c r="L39" s="12"/>
      <c r="M39" s="11">
        <v>9710.98</v>
      </c>
      <c r="N39" s="11">
        <v>9710.98</v>
      </c>
      <c r="O39" s="11">
        <v>6228.21</v>
      </c>
      <c r="P39" s="11"/>
      <c r="Q39" s="11">
        <f t="shared" si="9"/>
        <v>-3.02</v>
      </c>
      <c r="R39" s="11">
        <v>-2.02</v>
      </c>
      <c r="T39" s="24">
        <f>ROUND(E39/I39,2)-0.01</f>
        <v>9707.96</v>
      </c>
      <c r="U39" s="24">
        <f t="shared" si="10"/>
        <v>9707.96</v>
      </c>
      <c r="V39" s="24">
        <f t="shared" si="11"/>
        <v>6226.19</v>
      </c>
      <c r="X39" s="11"/>
      <c r="Y39" s="11"/>
      <c r="Z39" s="11"/>
      <c r="AA39" s="11"/>
    </row>
    <row r="40" spans="1:27" ht="12.75">
      <c r="A40" s="1" t="s">
        <v>155</v>
      </c>
      <c r="B40" s="1" t="s">
        <v>155</v>
      </c>
      <c r="C40" s="12">
        <v>3714020.85</v>
      </c>
      <c r="D40" s="3">
        <v>1154.7</v>
      </c>
      <c r="E40" s="3">
        <f t="shared" si="5"/>
        <v>3712866.15</v>
      </c>
      <c r="F40" s="3">
        <f t="shared" si="8"/>
        <v>22.22</v>
      </c>
      <c r="G40" s="3">
        <f t="shared" si="6"/>
        <v>1132.48</v>
      </c>
      <c r="H40" s="3"/>
      <c r="I40" s="29">
        <v>497.4</v>
      </c>
      <c r="J40" s="29">
        <v>11</v>
      </c>
      <c r="K40" s="29">
        <f t="shared" si="7"/>
        <v>486.4</v>
      </c>
      <c r="L40" s="12"/>
      <c r="M40" s="11">
        <v>7466.87</v>
      </c>
      <c r="N40" s="11">
        <v>7494.88</v>
      </c>
      <c r="O40" s="11">
        <v>6228.21</v>
      </c>
      <c r="P40" s="11"/>
      <c r="Q40" s="11">
        <f t="shared" si="9"/>
        <v>-2.33</v>
      </c>
      <c r="R40" s="11">
        <v>-2.02</v>
      </c>
      <c r="T40" s="24">
        <f t="shared" si="12"/>
        <v>7464.55</v>
      </c>
      <c r="U40" s="24">
        <f t="shared" si="10"/>
        <v>7492.55</v>
      </c>
      <c r="V40" s="24">
        <f t="shared" si="11"/>
        <v>6226.19</v>
      </c>
      <c r="X40" s="11"/>
      <c r="Y40" s="11"/>
      <c r="Z40" s="11"/>
      <c r="AA40" s="11"/>
    </row>
    <row r="41" spans="1:27" ht="12.75">
      <c r="A41" s="1" t="s">
        <v>154</v>
      </c>
      <c r="B41" s="1" t="s">
        <v>153</v>
      </c>
      <c r="C41" s="12">
        <v>3438486.16</v>
      </c>
      <c r="D41" s="3">
        <v>1069.04</v>
      </c>
      <c r="E41" s="3">
        <f t="shared" si="5"/>
        <v>3437417.12</v>
      </c>
      <c r="F41" s="3">
        <f t="shared" si="8"/>
        <v>0</v>
      </c>
      <c r="G41" s="3">
        <f t="shared" si="6"/>
        <v>1069.04</v>
      </c>
      <c r="H41" s="3"/>
      <c r="I41" s="29">
        <v>465.5</v>
      </c>
      <c r="J41" s="29">
        <v>0</v>
      </c>
      <c r="K41" s="29">
        <f t="shared" si="7"/>
        <v>465.5</v>
      </c>
      <c r="L41" s="12"/>
      <c r="M41" s="11">
        <v>7386.65</v>
      </c>
      <c r="N41" s="11">
        <v>7386.65</v>
      </c>
      <c r="O41" s="11">
        <v>6228.21</v>
      </c>
      <c r="P41" s="11"/>
      <c r="Q41" s="11">
        <f t="shared" si="9"/>
        <v>-2.3</v>
      </c>
      <c r="R41" s="11">
        <v>-2.02</v>
      </c>
      <c r="T41" s="24">
        <f t="shared" si="12"/>
        <v>7384.35</v>
      </c>
      <c r="U41" s="24">
        <f t="shared" si="10"/>
        <v>7384.349999999999</v>
      </c>
      <c r="V41" s="24">
        <f t="shared" si="11"/>
        <v>6226.19</v>
      </c>
      <c r="X41" s="11"/>
      <c r="Y41" s="11"/>
      <c r="Z41" s="11"/>
      <c r="AA41" s="11"/>
    </row>
    <row r="42" spans="1:27" ht="12.75">
      <c r="A42" s="1" t="s">
        <v>152</v>
      </c>
      <c r="B42" s="1" t="s">
        <v>152</v>
      </c>
      <c r="C42" s="12">
        <v>33084590.73</v>
      </c>
      <c r="D42" s="3">
        <v>10286.11</v>
      </c>
      <c r="E42" s="3">
        <f t="shared" si="5"/>
        <v>33074304.62</v>
      </c>
      <c r="F42" s="3">
        <f t="shared" si="8"/>
        <v>0</v>
      </c>
      <c r="G42" s="3">
        <f t="shared" si="6"/>
        <v>10286.11</v>
      </c>
      <c r="H42" s="3"/>
      <c r="I42" s="29">
        <v>5105.5</v>
      </c>
      <c r="J42" s="29">
        <v>0</v>
      </c>
      <c r="K42" s="29">
        <f t="shared" si="7"/>
        <v>5105.5</v>
      </c>
      <c r="L42" s="12"/>
      <c r="M42" s="11">
        <v>6480.19</v>
      </c>
      <c r="N42" s="11">
        <v>6480.19</v>
      </c>
      <c r="O42" s="11">
        <v>6228.21</v>
      </c>
      <c r="P42" s="11"/>
      <c r="Q42" s="11">
        <f t="shared" si="9"/>
        <v>-2.01</v>
      </c>
      <c r="R42" s="11">
        <v>-2.02</v>
      </c>
      <c r="T42" s="24">
        <f>ROUND(E42/I42,2)+0.01</f>
        <v>6478.18</v>
      </c>
      <c r="U42" s="24">
        <f t="shared" si="10"/>
        <v>6478.179999999999</v>
      </c>
      <c r="V42" s="24">
        <f t="shared" si="11"/>
        <v>6226.19</v>
      </c>
      <c r="X42" s="11"/>
      <c r="Y42" s="11"/>
      <c r="Z42" s="11"/>
      <c r="AA42" s="11"/>
    </row>
    <row r="43" spans="1:27" ht="12.75">
      <c r="A43" s="1" t="s">
        <v>151</v>
      </c>
      <c r="B43" s="1" t="s">
        <v>151</v>
      </c>
      <c r="C43" s="12">
        <v>526366482.21000004</v>
      </c>
      <c r="D43" s="3">
        <v>163649.03</v>
      </c>
      <c r="E43" s="3">
        <f t="shared" si="5"/>
        <v>526202833.18000007</v>
      </c>
      <c r="F43" s="3">
        <f t="shared" si="8"/>
        <v>226.24</v>
      </c>
      <c r="G43" s="3">
        <f t="shared" si="6"/>
        <v>163422.79</v>
      </c>
      <c r="H43" s="3"/>
      <c r="I43" s="29">
        <v>72770.1</v>
      </c>
      <c r="J43" s="29">
        <v>112</v>
      </c>
      <c r="K43" s="29">
        <f t="shared" si="7"/>
        <v>72658.1</v>
      </c>
      <c r="L43" s="12"/>
      <c r="M43" s="11">
        <v>7233.28</v>
      </c>
      <c r="N43" s="11">
        <v>7234.83</v>
      </c>
      <c r="O43" s="11">
        <v>6228.21</v>
      </c>
      <c r="P43" s="11"/>
      <c r="Q43" s="11">
        <f t="shared" si="9"/>
        <v>-2.25</v>
      </c>
      <c r="R43" s="11">
        <v>-2.02</v>
      </c>
      <c r="T43" s="24">
        <f t="shared" si="12"/>
        <v>7231.03</v>
      </c>
      <c r="U43" s="24">
        <f t="shared" si="10"/>
        <v>7232.58</v>
      </c>
      <c r="V43" s="24">
        <f t="shared" si="11"/>
        <v>6226.19</v>
      </c>
      <c r="X43" s="11"/>
      <c r="Y43" s="11"/>
      <c r="Z43" s="11"/>
      <c r="AA43" s="11"/>
    </row>
    <row r="44" spans="1:27" ht="12.75">
      <c r="A44" s="1" t="s">
        <v>75</v>
      </c>
      <c r="B44" s="1" t="s">
        <v>75</v>
      </c>
      <c r="C44" s="12">
        <v>2613911.62</v>
      </c>
      <c r="D44" s="3">
        <v>812.67</v>
      </c>
      <c r="E44" s="3">
        <f t="shared" si="5"/>
        <v>2613098.95</v>
      </c>
      <c r="F44" s="3">
        <f t="shared" si="8"/>
        <v>0</v>
      </c>
      <c r="G44" s="3">
        <f t="shared" si="6"/>
        <v>812.67</v>
      </c>
      <c r="H44" s="3"/>
      <c r="I44" s="29">
        <v>272.2</v>
      </c>
      <c r="J44" s="29">
        <v>0</v>
      </c>
      <c r="K44" s="29">
        <f t="shared" si="7"/>
        <v>272.2</v>
      </c>
      <c r="L44" s="12"/>
      <c r="M44" s="11">
        <v>9602.91</v>
      </c>
      <c r="N44" s="11">
        <v>9602.91</v>
      </c>
      <c r="O44" s="11">
        <v>6228.21</v>
      </c>
      <c r="P44" s="11"/>
      <c r="Q44" s="11">
        <f t="shared" si="9"/>
        <v>-2.99</v>
      </c>
      <c r="R44" s="11">
        <v>-2.02</v>
      </c>
      <c r="T44" s="24">
        <f t="shared" si="12"/>
        <v>9599.92</v>
      </c>
      <c r="U44" s="24">
        <f t="shared" si="10"/>
        <v>9599.92</v>
      </c>
      <c r="V44" s="24">
        <f t="shared" si="11"/>
        <v>6226.19</v>
      </c>
      <c r="X44" s="11"/>
      <c r="Y44" s="11"/>
      <c r="Z44" s="11"/>
      <c r="AA44" s="11"/>
    </row>
    <row r="45" spans="1:27" ht="12.75">
      <c r="A45" s="1" t="s">
        <v>150</v>
      </c>
      <c r="B45" s="1" t="s">
        <v>150</v>
      </c>
      <c r="C45" s="12">
        <v>379090868.64</v>
      </c>
      <c r="D45" s="3">
        <v>117860.57</v>
      </c>
      <c r="E45" s="3">
        <f t="shared" si="5"/>
        <v>378973008.07</v>
      </c>
      <c r="F45" s="3">
        <f t="shared" si="8"/>
        <v>5876.18</v>
      </c>
      <c r="G45" s="3">
        <f t="shared" si="6"/>
        <v>111984.39000000001</v>
      </c>
      <c r="H45" s="3"/>
      <c r="I45" s="29">
        <v>57945.8</v>
      </c>
      <c r="J45" s="29">
        <v>2909</v>
      </c>
      <c r="K45" s="29">
        <f t="shared" si="7"/>
        <v>55036.8</v>
      </c>
      <c r="L45" s="12"/>
      <c r="M45" s="11">
        <v>6542.16</v>
      </c>
      <c r="N45" s="11">
        <v>6558.76</v>
      </c>
      <c r="O45" s="11">
        <v>6228.21</v>
      </c>
      <c r="P45" s="13"/>
      <c r="Q45" s="11">
        <f t="shared" si="9"/>
        <v>-2.03</v>
      </c>
      <c r="R45" s="11">
        <v>-2.02</v>
      </c>
      <c r="T45" s="24">
        <f t="shared" si="12"/>
        <v>6540.13</v>
      </c>
      <c r="U45" s="24">
        <f t="shared" si="10"/>
        <v>6556.7300000000005</v>
      </c>
      <c r="V45" s="24">
        <f t="shared" si="11"/>
        <v>6226.19</v>
      </c>
      <c r="X45" s="11"/>
      <c r="Y45" s="11"/>
      <c r="Z45" s="11"/>
      <c r="AA45" s="11"/>
    </row>
    <row r="46" spans="1:27" ht="12.75">
      <c r="A46" s="1" t="s">
        <v>149</v>
      </c>
      <c r="B46" s="1" t="s">
        <v>149</v>
      </c>
      <c r="C46" s="12">
        <v>41506845.546</v>
      </c>
      <c r="D46" s="3">
        <v>12904.61</v>
      </c>
      <c r="E46" s="3">
        <f t="shared" si="5"/>
        <v>41493940.936</v>
      </c>
      <c r="F46" s="3">
        <f t="shared" si="8"/>
        <v>0</v>
      </c>
      <c r="G46" s="3">
        <f t="shared" si="6"/>
        <v>12904.61</v>
      </c>
      <c r="H46" s="3"/>
      <c r="I46" s="29">
        <v>5846.8</v>
      </c>
      <c r="J46" s="29">
        <v>0</v>
      </c>
      <c r="K46" s="29">
        <f t="shared" si="7"/>
        <v>5846.8</v>
      </c>
      <c r="L46" s="12"/>
      <c r="M46" s="11">
        <v>7099.07</v>
      </c>
      <c r="N46" s="11">
        <v>7099.07</v>
      </c>
      <c r="O46" s="11">
        <v>6228.21</v>
      </c>
      <c r="P46" s="11"/>
      <c r="Q46" s="11">
        <f t="shared" si="9"/>
        <v>-2.21</v>
      </c>
      <c r="R46" s="11">
        <v>-2.02</v>
      </c>
      <c r="T46" s="24">
        <f t="shared" si="12"/>
        <v>7096.86</v>
      </c>
      <c r="U46" s="24">
        <f t="shared" si="10"/>
        <v>7096.86</v>
      </c>
      <c r="V46" s="24">
        <f t="shared" si="11"/>
        <v>6226.19</v>
      </c>
      <c r="X46" s="11"/>
      <c r="Y46" s="11"/>
      <c r="Z46" s="11"/>
      <c r="AA46" s="11"/>
    </row>
    <row r="47" spans="1:27" ht="12.75">
      <c r="A47" s="1" t="s">
        <v>146</v>
      </c>
      <c r="B47" s="1" t="s">
        <v>148</v>
      </c>
      <c r="C47" s="12">
        <v>17518091.799999997</v>
      </c>
      <c r="D47" s="3">
        <v>5446.43</v>
      </c>
      <c r="E47" s="3">
        <f t="shared" si="5"/>
        <v>17512645.369999997</v>
      </c>
      <c r="F47" s="3">
        <f t="shared" si="8"/>
        <v>0</v>
      </c>
      <c r="G47" s="3">
        <f t="shared" si="6"/>
        <v>5446.43</v>
      </c>
      <c r="H47" s="3"/>
      <c r="I47" s="29">
        <v>2636.3</v>
      </c>
      <c r="J47" s="29">
        <v>0</v>
      </c>
      <c r="K47" s="29">
        <f t="shared" si="7"/>
        <v>2636.3</v>
      </c>
      <c r="L47" s="12"/>
      <c r="M47" s="11">
        <v>6644.95</v>
      </c>
      <c r="N47" s="11">
        <v>6644.95</v>
      </c>
      <c r="O47" s="11">
        <v>6228.21</v>
      </c>
      <c r="P47" s="11"/>
      <c r="Q47" s="11">
        <f t="shared" si="9"/>
        <v>-2.07</v>
      </c>
      <c r="R47" s="11">
        <v>-2.02</v>
      </c>
      <c r="T47" s="24">
        <f>ROUND(E47/I47,2)-0.01</f>
        <v>6642.88</v>
      </c>
      <c r="U47" s="24">
        <f t="shared" si="10"/>
        <v>6642.88</v>
      </c>
      <c r="V47" s="24">
        <f t="shared" si="11"/>
        <v>6226.19</v>
      </c>
      <c r="X47" s="11"/>
      <c r="Y47" s="11"/>
      <c r="Z47" s="11"/>
      <c r="AA47" s="11"/>
    </row>
    <row r="48" spans="1:27" ht="12.75">
      <c r="A48" s="1" t="s">
        <v>146</v>
      </c>
      <c r="B48" s="1" t="s">
        <v>111</v>
      </c>
      <c r="C48" s="12">
        <v>3086924.29</v>
      </c>
      <c r="D48" s="3">
        <v>959.73</v>
      </c>
      <c r="E48" s="3">
        <f t="shared" si="5"/>
        <v>3085964.56</v>
      </c>
      <c r="F48" s="3">
        <f t="shared" si="8"/>
        <v>0</v>
      </c>
      <c r="G48" s="3">
        <f t="shared" si="6"/>
        <v>959.73</v>
      </c>
      <c r="H48" s="3"/>
      <c r="I48" s="29">
        <v>345.7</v>
      </c>
      <c r="J48" s="29">
        <v>0</v>
      </c>
      <c r="K48" s="29">
        <f t="shared" si="7"/>
        <v>345.7</v>
      </c>
      <c r="L48" s="12"/>
      <c r="M48" s="11">
        <v>8929.49</v>
      </c>
      <c r="N48" s="11">
        <v>8929.49</v>
      </c>
      <c r="O48" s="11">
        <v>6228.21</v>
      </c>
      <c r="P48" s="11"/>
      <c r="Q48" s="11">
        <f t="shared" si="9"/>
        <v>-2.78</v>
      </c>
      <c r="R48" s="11">
        <v>-2.02</v>
      </c>
      <c r="T48" s="24">
        <f t="shared" si="12"/>
        <v>8926.71</v>
      </c>
      <c r="U48" s="24">
        <f t="shared" si="10"/>
        <v>8926.71</v>
      </c>
      <c r="V48" s="24">
        <f t="shared" si="11"/>
        <v>6226.19</v>
      </c>
      <c r="X48" s="11"/>
      <c r="Y48" s="11"/>
      <c r="Z48" s="11"/>
      <c r="AA48" s="11"/>
    </row>
    <row r="49" spans="1:27" ht="12.75">
      <c r="A49" s="1" t="s">
        <v>146</v>
      </c>
      <c r="B49" s="1" t="s">
        <v>147</v>
      </c>
      <c r="C49" s="12">
        <v>2880946.68</v>
      </c>
      <c r="D49" s="3">
        <v>895.7</v>
      </c>
      <c r="E49" s="3">
        <f t="shared" si="5"/>
        <v>2880050.98</v>
      </c>
      <c r="F49" s="3">
        <f t="shared" si="8"/>
        <v>0</v>
      </c>
      <c r="G49" s="3">
        <f t="shared" si="6"/>
        <v>895.7</v>
      </c>
      <c r="H49" s="3"/>
      <c r="I49" s="29">
        <v>305</v>
      </c>
      <c r="J49" s="29">
        <v>0</v>
      </c>
      <c r="K49" s="29">
        <f t="shared" si="7"/>
        <v>305</v>
      </c>
      <c r="L49" s="12"/>
      <c r="M49" s="11">
        <v>9445.73</v>
      </c>
      <c r="N49" s="11">
        <v>9445.73</v>
      </c>
      <c r="O49" s="11">
        <v>6228.21</v>
      </c>
      <c r="P49" s="11"/>
      <c r="Q49" s="11">
        <f t="shared" si="9"/>
        <v>-2.94</v>
      </c>
      <c r="R49" s="11">
        <v>-2.02</v>
      </c>
      <c r="T49" s="24">
        <f t="shared" si="12"/>
        <v>9442.79</v>
      </c>
      <c r="U49" s="24">
        <f t="shared" si="10"/>
        <v>9442.789999999999</v>
      </c>
      <c r="V49" s="24">
        <f t="shared" si="11"/>
        <v>6226.19</v>
      </c>
      <c r="X49" s="11"/>
      <c r="Y49" s="11"/>
      <c r="Z49" s="11"/>
      <c r="AA49" s="11"/>
    </row>
    <row r="50" spans="1:27" ht="12.75">
      <c r="A50" s="1" t="s">
        <v>146</v>
      </c>
      <c r="B50" s="1" t="s">
        <v>146</v>
      </c>
      <c r="C50" s="12">
        <v>2460629.9599999995</v>
      </c>
      <c r="D50" s="3">
        <v>765.02</v>
      </c>
      <c r="E50" s="3">
        <f t="shared" si="5"/>
        <v>2459864.9399999995</v>
      </c>
      <c r="F50" s="3">
        <f t="shared" si="8"/>
        <v>0</v>
      </c>
      <c r="G50" s="3">
        <f t="shared" si="6"/>
        <v>765.02</v>
      </c>
      <c r="H50" s="3"/>
      <c r="I50" s="29">
        <v>233.89999999999998</v>
      </c>
      <c r="J50" s="29">
        <v>0</v>
      </c>
      <c r="K50" s="29">
        <f t="shared" si="7"/>
        <v>233.89999999999998</v>
      </c>
      <c r="L50" s="12"/>
      <c r="M50" s="11">
        <v>10520.01</v>
      </c>
      <c r="N50" s="11">
        <v>10520.01</v>
      </c>
      <c r="O50" s="11">
        <v>6228.21</v>
      </c>
      <c r="P50" s="11"/>
      <c r="Q50" s="11">
        <f t="shared" si="9"/>
        <v>-3.27</v>
      </c>
      <c r="R50" s="11">
        <v>-2.02</v>
      </c>
      <c r="T50" s="24">
        <f t="shared" si="12"/>
        <v>10516.74</v>
      </c>
      <c r="U50" s="24">
        <f t="shared" si="10"/>
        <v>10516.74</v>
      </c>
      <c r="V50" s="24">
        <f t="shared" si="11"/>
        <v>6226.19</v>
      </c>
      <c r="X50" s="11"/>
      <c r="Y50" s="11"/>
      <c r="Z50" s="11"/>
      <c r="AA50" s="11"/>
    </row>
    <row r="51" spans="1:27" ht="12.75">
      <c r="A51" s="1" t="s">
        <v>146</v>
      </c>
      <c r="B51" s="1" t="s">
        <v>145</v>
      </c>
      <c r="C51" s="12">
        <v>737159.2299999999</v>
      </c>
      <c r="D51" s="3">
        <v>229.19</v>
      </c>
      <c r="E51" s="3">
        <f t="shared" si="5"/>
        <v>736930.0399999999</v>
      </c>
      <c r="F51" s="3">
        <f t="shared" si="8"/>
        <v>0</v>
      </c>
      <c r="G51" s="3">
        <f t="shared" si="6"/>
        <v>229.19</v>
      </c>
      <c r="H51" s="3"/>
      <c r="I51" s="29">
        <v>50.900000000000006</v>
      </c>
      <c r="J51" s="29">
        <v>0</v>
      </c>
      <c r="K51" s="29">
        <f t="shared" si="7"/>
        <v>50.900000000000006</v>
      </c>
      <c r="L51" s="12"/>
      <c r="M51" s="11">
        <v>14482.5</v>
      </c>
      <c r="N51" s="11">
        <v>14482.5</v>
      </c>
      <c r="O51" s="11">
        <v>6228.21</v>
      </c>
      <c r="P51" s="11"/>
      <c r="Q51" s="11">
        <f t="shared" si="9"/>
        <v>-4.5</v>
      </c>
      <c r="R51" s="11">
        <v>-2.02</v>
      </c>
      <c r="T51" s="24">
        <f t="shared" si="12"/>
        <v>14478</v>
      </c>
      <c r="U51" s="24">
        <f t="shared" si="10"/>
        <v>14478</v>
      </c>
      <c r="V51" s="24">
        <f t="shared" si="11"/>
        <v>6226.19</v>
      </c>
      <c r="X51" s="11"/>
      <c r="Y51" s="11"/>
      <c r="Z51" s="11"/>
      <c r="AA51" s="11"/>
    </row>
    <row r="52" spans="1:27" ht="12.75">
      <c r="A52" s="1" t="s">
        <v>130</v>
      </c>
      <c r="B52" s="1" t="s">
        <v>144</v>
      </c>
      <c r="C52" s="12">
        <v>4578732.0200000005</v>
      </c>
      <c r="D52" s="3">
        <v>1423.54</v>
      </c>
      <c r="E52" s="3">
        <f t="shared" si="5"/>
        <v>4577308.48</v>
      </c>
      <c r="F52" s="3">
        <f t="shared" si="8"/>
        <v>0</v>
      </c>
      <c r="G52" s="3">
        <f t="shared" si="6"/>
        <v>1423.54</v>
      </c>
      <c r="H52" s="3"/>
      <c r="I52" s="29">
        <v>604.7</v>
      </c>
      <c r="J52" s="29">
        <v>0</v>
      </c>
      <c r="K52" s="29">
        <f t="shared" si="7"/>
        <v>604.7</v>
      </c>
      <c r="L52" s="12"/>
      <c r="M52" s="11">
        <v>7571.91</v>
      </c>
      <c r="N52" s="11">
        <v>7571.91</v>
      </c>
      <c r="O52" s="11">
        <v>6228.21</v>
      </c>
      <c r="P52" s="11"/>
      <c r="Q52" s="11">
        <f t="shared" si="9"/>
        <v>-2.35</v>
      </c>
      <c r="R52" s="11">
        <v>-2.02</v>
      </c>
      <c r="T52" s="24">
        <f>ROUND(E52/I52,2)+0.01</f>
        <v>7569.56</v>
      </c>
      <c r="U52" s="24">
        <f t="shared" si="10"/>
        <v>7569.5599999999995</v>
      </c>
      <c r="V52" s="24">
        <f t="shared" si="11"/>
        <v>6226.19</v>
      </c>
      <c r="X52" s="11"/>
      <c r="Y52" s="11"/>
      <c r="Z52" s="11"/>
      <c r="AA52" s="11"/>
    </row>
    <row r="53" spans="1:27" ht="12.75">
      <c r="A53" s="1" t="s">
        <v>130</v>
      </c>
      <c r="B53" s="1" t="s">
        <v>143</v>
      </c>
      <c r="C53" s="12">
        <v>71759872.55999999</v>
      </c>
      <c r="D53" s="3">
        <v>22310.38</v>
      </c>
      <c r="E53" s="3">
        <f t="shared" si="5"/>
        <v>71737562.17999999</v>
      </c>
      <c r="F53" s="3">
        <f t="shared" si="8"/>
        <v>0</v>
      </c>
      <c r="G53" s="3">
        <f t="shared" si="6"/>
        <v>22310.38</v>
      </c>
      <c r="H53" s="3"/>
      <c r="I53" s="29">
        <v>10358</v>
      </c>
      <c r="J53" s="29">
        <v>0</v>
      </c>
      <c r="K53" s="29">
        <f t="shared" si="7"/>
        <v>10358</v>
      </c>
      <c r="L53" s="12"/>
      <c r="M53" s="11">
        <v>6927.97</v>
      </c>
      <c r="N53" s="11">
        <v>6927.97</v>
      </c>
      <c r="O53" s="11">
        <v>6228.21</v>
      </c>
      <c r="P53" s="11"/>
      <c r="Q53" s="11">
        <f t="shared" si="9"/>
        <v>-2.15</v>
      </c>
      <c r="R53" s="11">
        <v>-2.02</v>
      </c>
      <c r="T53" s="24">
        <f>ROUND(E53/I53,2)+0.01</f>
        <v>6925.820000000001</v>
      </c>
      <c r="U53" s="24">
        <f t="shared" si="10"/>
        <v>6925.820000000001</v>
      </c>
      <c r="V53" s="24">
        <f t="shared" si="11"/>
        <v>6226.19</v>
      </c>
      <c r="X53" s="11"/>
      <c r="Y53" s="11"/>
      <c r="Z53" s="11"/>
      <c r="AA53" s="11"/>
    </row>
    <row r="54" spans="1:27" ht="12.75">
      <c r="A54" s="1" t="s">
        <v>130</v>
      </c>
      <c r="B54" s="1" t="s">
        <v>142</v>
      </c>
      <c r="C54" s="12">
        <v>54010012.269999996</v>
      </c>
      <c r="D54" s="3">
        <v>16791.89</v>
      </c>
      <c r="E54" s="3">
        <f t="shared" si="5"/>
        <v>53993220.379999995</v>
      </c>
      <c r="F54" s="3">
        <f t="shared" si="8"/>
        <v>0</v>
      </c>
      <c r="G54" s="3">
        <f t="shared" si="6"/>
        <v>16791.89</v>
      </c>
      <c r="H54" s="3"/>
      <c r="I54" s="29">
        <v>8356.5</v>
      </c>
      <c r="J54" s="29">
        <v>0</v>
      </c>
      <c r="K54" s="29">
        <f t="shared" si="7"/>
        <v>8356.5</v>
      </c>
      <c r="L54" s="12"/>
      <c r="M54" s="11">
        <v>6463.23</v>
      </c>
      <c r="N54" s="11">
        <v>6463.23</v>
      </c>
      <c r="O54" s="11">
        <v>6228.21</v>
      </c>
      <c r="P54" s="11"/>
      <c r="Q54" s="11">
        <f t="shared" si="9"/>
        <v>-2.01</v>
      </c>
      <c r="R54" s="11">
        <v>-2.02</v>
      </c>
      <c r="T54" s="24">
        <f t="shared" si="12"/>
        <v>6461.22</v>
      </c>
      <c r="U54" s="24">
        <f t="shared" si="10"/>
        <v>6461.219999999999</v>
      </c>
      <c r="V54" s="24">
        <f t="shared" si="11"/>
        <v>6226.19</v>
      </c>
      <c r="X54" s="11"/>
      <c r="Y54" s="11"/>
      <c r="Z54" s="11"/>
      <c r="AA54" s="11"/>
    </row>
    <row r="55" spans="1:27" ht="12.75">
      <c r="A55" s="1" t="s">
        <v>130</v>
      </c>
      <c r="B55" s="1" t="s">
        <v>141</v>
      </c>
      <c r="C55" s="12">
        <v>45739012.13</v>
      </c>
      <c r="D55" s="3">
        <v>14220.41</v>
      </c>
      <c r="E55" s="3">
        <f t="shared" si="5"/>
        <v>45724791.720000006</v>
      </c>
      <c r="F55" s="3">
        <f t="shared" si="8"/>
        <v>0</v>
      </c>
      <c r="G55" s="3">
        <f t="shared" si="6"/>
        <v>14220.41</v>
      </c>
      <c r="H55" s="3"/>
      <c r="I55" s="29">
        <v>7076.8</v>
      </c>
      <c r="J55" s="29">
        <v>0</v>
      </c>
      <c r="K55" s="29">
        <f t="shared" si="7"/>
        <v>7076.8</v>
      </c>
      <c r="L55" s="12"/>
      <c r="M55" s="11">
        <v>6463.23</v>
      </c>
      <c r="N55" s="11">
        <v>6463.23</v>
      </c>
      <c r="O55" s="11">
        <v>6228.21</v>
      </c>
      <c r="P55" s="11"/>
      <c r="Q55" s="11">
        <f t="shared" si="9"/>
        <v>-2.01</v>
      </c>
      <c r="R55" s="11">
        <v>-2.02</v>
      </c>
      <c r="T55" s="24">
        <f t="shared" si="12"/>
        <v>6461.22</v>
      </c>
      <c r="U55" s="24">
        <f t="shared" si="10"/>
        <v>6461.219999999999</v>
      </c>
      <c r="V55" s="24">
        <f t="shared" si="11"/>
        <v>6226.19</v>
      </c>
      <c r="X55" s="11"/>
      <c r="Y55" s="11"/>
      <c r="Z55" s="11"/>
      <c r="AA55" s="11"/>
    </row>
    <row r="56" spans="1:27" ht="12.75">
      <c r="A56" s="1" t="s">
        <v>130</v>
      </c>
      <c r="B56" s="1" t="s">
        <v>140</v>
      </c>
      <c r="C56" s="12">
        <v>188188779.25</v>
      </c>
      <c r="D56" s="3">
        <v>58508.5</v>
      </c>
      <c r="E56" s="3">
        <f t="shared" si="5"/>
        <v>188130270.75</v>
      </c>
      <c r="F56" s="3">
        <f t="shared" si="8"/>
        <v>113.12</v>
      </c>
      <c r="G56" s="3">
        <f t="shared" si="6"/>
        <v>58395.38</v>
      </c>
      <c r="H56" s="3"/>
      <c r="I56" s="29">
        <v>28243.699999999997</v>
      </c>
      <c r="J56" s="29">
        <v>56</v>
      </c>
      <c r="K56" s="29">
        <f t="shared" si="7"/>
        <v>28187.699999999997</v>
      </c>
      <c r="L56" s="12"/>
      <c r="M56" s="11">
        <v>6663.09</v>
      </c>
      <c r="N56" s="11">
        <v>6663.9</v>
      </c>
      <c r="O56" s="11">
        <v>6228.21</v>
      </c>
      <c r="P56" s="11"/>
      <c r="Q56" s="11">
        <f t="shared" si="9"/>
        <v>-2.07</v>
      </c>
      <c r="R56" s="11">
        <v>-2.02</v>
      </c>
      <c r="T56" s="24">
        <f t="shared" si="12"/>
        <v>6660.96</v>
      </c>
      <c r="U56" s="24">
        <f t="shared" si="10"/>
        <v>6661.83</v>
      </c>
      <c r="V56" s="24">
        <f t="shared" si="11"/>
        <v>6226.19</v>
      </c>
      <c r="X56" s="11"/>
      <c r="Y56" s="11"/>
      <c r="Z56" s="11"/>
      <c r="AA56" s="11"/>
    </row>
    <row r="57" spans="1:27" ht="12.75">
      <c r="A57" s="1" t="s">
        <v>130</v>
      </c>
      <c r="B57" s="1" t="s">
        <v>139</v>
      </c>
      <c r="C57" s="12">
        <v>28696757.55</v>
      </c>
      <c r="D57" s="3">
        <v>8921.91</v>
      </c>
      <c r="E57" s="3">
        <f t="shared" si="5"/>
        <v>28687835.64</v>
      </c>
      <c r="F57" s="3">
        <f t="shared" si="8"/>
        <v>0</v>
      </c>
      <c r="G57" s="3">
        <f t="shared" si="6"/>
        <v>8921.91</v>
      </c>
      <c r="H57" s="3"/>
      <c r="I57" s="29">
        <v>4440</v>
      </c>
      <c r="J57" s="29">
        <v>0</v>
      </c>
      <c r="K57" s="29">
        <f t="shared" si="7"/>
        <v>4440</v>
      </c>
      <c r="L57" s="12"/>
      <c r="M57" s="11">
        <v>6463.23</v>
      </c>
      <c r="N57" s="11">
        <v>6463.23</v>
      </c>
      <c r="O57" s="11">
        <v>6228.21</v>
      </c>
      <c r="P57" s="11"/>
      <c r="Q57" s="11">
        <f t="shared" si="9"/>
        <v>-2.01</v>
      </c>
      <c r="R57" s="11">
        <v>-2.02</v>
      </c>
      <c r="T57" s="24">
        <f t="shared" si="12"/>
        <v>6461.22</v>
      </c>
      <c r="U57" s="24">
        <f t="shared" si="10"/>
        <v>6461.219999999999</v>
      </c>
      <c r="V57" s="24">
        <f t="shared" si="11"/>
        <v>6226.19</v>
      </c>
      <c r="X57" s="11"/>
      <c r="Y57" s="11"/>
      <c r="Z57" s="11"/>
      <c r="AA57" s="11"/>
    </row>
    <row r="58" spans="1:27" ht="12.75">
      <c r="A58" s="1" t="s">
        <v>130</v>
      </c>
      <c r="B58" s="1" t="s">
        <v>138</v>
      </c>
      <c r="C58" s="12">
        <v>9250455.01</v>
      </c>
      <c r="D58" s="3">
        <v>2876</v>
      </c>
      <c r="E58" s="3">
        <f t="shared" si="5"/>
        <v>9247579.01</v>
      </c>
      <c r="F58" s="3">
        <f t="shared" si="8"/>
        <v>0</v>
      </c>
      <c r="G58" s="3">
        <f t="shared" si="6"/>
        <v>2876</v>
      </c>
      <c r="H58" s="3"/>
      <c r="I58" s="29">
        <v>1343.7</v>
      </c>
      <c r="J58" s="29">
        <v>0</v>
      </c>
      <c r="K58" s="29">
        <f t="shared" si="7"/>
        <v>1343.7</v>
      </c>
      <c r="L58" s="12"/>
      <c r="M58" s="11">
        <v>6884.32</v>
      </c>
      <c r="N58" s="11">
        <v>6884.32</v>
      </c>
      <c r="O58" s="11">
        <v>6228.21</v>
      </c>
      <c r="P58" s="11"/>
      <c r="Q58" s="11">
        <f t="shared" si="9"/>
        <v>-2.14</v>
      </c>
      <c r="R58" s="11">
        <v>-2.02</v>
      </c>
      <c r="T58" s="24">
        <f t="shared" si="12"/>
        <v>6882.18</v>
      </c>
      <c r="U58" s="24">
        <f t="shared" si="10"/>
        <v>6882.179999999999</v>
      </c>
      <c r="V58" s="24">
        <f t="shared" si="11"/>
        <v>6226.19</v>
      </c>
      <c r="X58" s="11"/>
      <c r="Y58" s="11"/>
      <c r="Z58" s="11"/>
      <c r="AA58" s="11"/>
    </row>
    <row r="59" spans="1:27" ht="12.75">
      <c r="A59" s="1" t="s">
        <v>130</v>
      </c>
      <c r="B59" s="1" t="s">
        <v>137</v>
      </c>
      <c r="C59" s="12">
        <v>141462617.16000003</v>
      </c>
      <c r="D59" s="3">
        <v>43981.18</v>
      </c>
      <c r="E59" s="3">
        <f t="shared" si="5"/>
        <v>141418635.98000002</v>
      </c>
      <c r="F59" s="3">
        <f t="shared" si="8"/>
        <v>67.67</v>
      </c>
      <c r="G59" s="3">
        <f t="shared" si="6"/>
        <v>43913.51</v>
      </c>
      <c r="H59" s="3"/>
      <c r="I59" s="29">
        <v>21888.5</v>
      </c>
      <c r="J59" s="29">
        <v>33.5</v>
      </c>
      <c r="K59" s="29">
        <f t="shared" si="7"/>
        <v>21855</v>
      </c>
      <c r="L59" s="12"/>
      <c r="M59" s="11">
        <v>6462.87</v>
      </c>
      <c r="N59" s="11">
        <v>6463.23</v>
      </c>
      <c r="O59" s="11">
        <v>6228.21</v>
      </c>
      <c r="P59" s="11"/>
      <c r="Q59" s="11">
        <f t="shared" si="9"/>
        <v>-2.01</v>
      </c>
      <c r="R59" s="11">
        <v>-2.02</v>
      </c>
      <c r="T59" s="24">
        <f t="shared" si="12"/>
        <v>6460.86</v>
      </c>
      <c r="U59" s="24">
        <f t="shared" si="10"/>
        <v>6461.219999999999</v>
      </c>
      <c r="V59" s="24">
        <f t="shared" si="11"/>
        <v>6226.19</v>
      </c>
      <c r="X59" s="11"/>
      <c r="Y59" s="11"/>
      <c r="Z59" s="11"/>
      <c r="AA59" s="11"/>
    </row>
    <row r="60" spans="1:27" ht="12.75">
      <c r="A60" s="1" t="s">
        <v>130</v>
      </c>
      <c r="B60" s="1" t="s">
        <v>136</v>
      </c>
      <c r="C60" s="12">
        <v>6853775.359999999</v>
      </c>
      <c r="D60" s="3">
        <v>2130.86</v>
      </c>
      <c r="E60" s="3">
        <f t="shared" si="5"/>
        <v>6851644.499999999</v>
      </c>
      <c r="F60" s="3">
        <f t="shared" si="8"/>
        <v>0</v>
      </c>
      <c r="G60" s="3">
        <f t="shared" si="6"/>
        <v>2130.86</v>
      </c>
      <c r="H60" s="3"/>
      <c r="I60" s="29">
        <v>935.1</v>
      </c>
      <c r="J60" s="29">
        <v>0</v>
      </c>
      <c r="K60" s="29">
        <f t="shared" si="7"/>
        <v>935.1</v>
      </c>
      <c r="L60" s="12"/>
      <c r="M60" s="11">
        <v>7329.46</v>
      </c>
      <c r="N60" s="11">
        <v>7329.46</v>
      </c>
      <c r="O60" s="11">
        <v>6228.21</v>
      </c>
      <c r="P60" s="11"/>
      <c r="Q60" s="11">
        <f t="shared" si="9"/>
        <v>-2.28</v>
      </c>
      <c r="R60" s="11">
        <v>-2.02</v>
      </c>
      <c r="T60" s="24">
        <f t="shared" si="12"/>
        <v>7327.18</v>
      </c>
      <c r="U60" s="24">
        <f t="shared" si="10"/>
        <v>7327.18</v>
      </c>
      <c r="V60" s="24">
        <f t="shared" si="11"/>
        <v>6226.19</v>
      </c>
      <c r="X60" s="11"/>
      <c r="Y60" s="11"/>
      <c r="Z60" s="11"/>
      <c r="AA60" s="11"/>
    </row>
    <row r="61" spans="1:27" ht="12.75">
      <c r="A61" s="1" t="s">
        <v>130</v>
      </c>
      <c r="B61" s="1" t="s">
        <v>135</v>
      </c>
      <c r="C61" s="12">
        <v>4909231.700000001</v>
      </c>
      <c r="D61" s="3">
        <v>1526.3</v>
      </c>
      <c r="E61" s="3">
        <f t="shared" si="5"/>
        <v>4907705.400000001</v>
      </c>
      <c r="F61" s="3">
        <f t="shared" si="8"/>
        <v>0</v>
      </c>
      <c r="G61" s="3">
        <f t="shared" si="6"/>
        <v>1526.3</v>
      </c>
      <c r="H61" s="3"/>
      <c r="I61" s="29">
        <v>664.4</v>
      </c>
      <c r="J61" s="29">
        <v>0</v>
      </c>
      <c r="K61" s="29">
        <f t="shared" si="7"/>
        <v>664.4</v>
      </c>
      <c r="L61" s="12"/>
      <c r="M61" s="11">
        <v>7388.97</v>
      </c>
      <c r="N61" s="11">
        <v>7388.97</v>
      </c>
      <c r="O61" s="11">
        <v>6228.21</v>
      </c>
      <c r="P61" s="11"/>
      <c r="Q61" s="11">
        <f t="shared" si="9"/>
        <v>-2.3</v>
      </c>
      <c r="R61" s="11">
        <v>-2.02</v>
      </c>
      <c r="T61" s="24">
        <f t="shared" si="12"/>
        <v>7386.67</v>
      </c>
      <c r="U61" s="24">
        <f t="shared" si="10"/>
        <v>7386.67</v>
      </c>
      <c r="V61" s="24">
        <f t="shared" si="11"/>
        <v>6226.19</v>
      </c>
      <c r="X61" s="11"/>
      <c r="Y61" s="11"/>
      <c r="Z61" s="11"/>
      <c r="AA61" s="11"/>
    </row>
    <row r="62" spans="1:27" ht="12.75">
      <c r="A62" s="1" t="s">
        <v>130</v>
      </c>
      <c r="B62" s="1" t="s">
        <v>134</v>
      </c>
      <c r="C62" s="12">
        <v>2611124.54</v>
      </c>
      <c r="D62" s="3">
        <v>811.81</v>
      </c>
      <c r="E62" s="3">
        <f t="shared" si="5"/>
        <v>2610312.73</v>
      </c>
      <c r="F62" s="3">
        <f t="shared" si="8"/>
        <v>0</v>
      </c>
      <c r="G62" s="3">
        <f t="shared" si="6"/>
        <v>811.81</v>
      </c>
      <c r="H62" s="3"/>
      <c r="I62" s="29">
        <v>259.2</v>
      </c>
      <c r="J62" s="29">
        <v>0</v>
      </c>
      <c r="K62" s="29">
        <f t="shared" si="7"/>
        <v>259.2</v>
      </c>
      <c r="L62" s="12"/>
      <c r="M62" s="11">
        <v>10073.78</v>
      </c>
      <c r="N62" s="11">
        <v>10073.78</v>
      </c>
      <c r="O62" s="11">
        <v>6228.21</v>
      </c>
      <c r="P62" s="11"/>
      <c r="Q62" s="11">
        <f t="shared" si="9"/>
        <v>-3.13</v>
      </c>
      <c r="R62" s="11">
        <v>-2.02</v>
      </c>
      <c r="T62" s="24">
        <f t="shared" si="12"/>
        <v>10070.65</v>
      </c>
      <c r="U62" s="24">
        <f t="shared" si="10"/>
        <v>10070.650000000001</v>
      </c>
      <c r="V62" s="24">
        <f t="shared" si="11"/>
        <v>6226.19</v>
      </c>
      <c r="X62" s="11"/>
      <c r="Y62" s="11"/>
      <c r="Z62" s="11"/>
      <c r="AA62" s="11"/>
    </row>
    <row r="63" spans="1:27" ht="12.75">
      <c r="A63" s="1" t="s">
        <v>130</v>
      </c>
      <c r="B63" s="1" t="s">
        <v>133</v>
      </c>
      <c r="C63" s="12">
        <v>36413858.57</v>
      </c>
      <c r="D63" s="3">
        <v>11321.19</v>
      </c>
      <c r="E63" s="3">
        <f t="shared" si="5"/>
        <v>36402537.38</v>
      </c>
      <c r="F63" s="3">
        <f t="shared" si="8"/>
        <v>0</v>
      </c>
      <c r="G63" s="3">
        <f t="shared" si="6"/>
        <v>11321.19</v>
      </c>
      <c r="H63" s="3"/>
      <c r="I63" s="29">
        <v>5634</v>
      </c>
      <c r="J63" s="29">
        <v>0</v>
      </c>
      <c r="K63" s="29">
        <f t="shared" si="7"/>
        <v>5634</v>
      </c>
      <c r="L63" s="12"/>
      <c r="M63" s="11">
        <v>6463.23</v>
      </c>
      <c r="N63" s="11">
        <v>6463.23</v>
      </c>
      <c r="O63" s="11">
        <v>6228.21</v>
      </c>
      <c r="P63" s="11"/>
      <c r="Q63" s="11">
        <f t="shared" si="9"/>
        <v>-2.01</v>
      </c>
      <c r="R63" s="11">
        <v>-2.02</v>
      </c>
      <c r="T63" s="24">
        <f t="shared" si="12"/>
        <v>6461.22</v>
      </c>
      <c r="U63" s="24">
        <f t="shared" si="10"/>
        <v>6461.219999999999</v>
      </c>
      <c r="V63" s="24">
        <f t="shared" si="11"/>
        <v>6226.19</v>
      </c>
      <c r="X63" s="11"/>
      <c r="Y63" s="11"/>
      <c r="Z63" s="11"/>
      <c r="AA63" s="11"/>
    </row>
    <row r="64" spans="1:27" ht="12.75">
      <c r="A64" s="1" t="s">
        <v>130</v>
      </c>
      <c r="B64" s="1" t="s">
        <v>132</v>
      </c>
      <c r="C64" s="12">
        <v>90664949.46</v>
      </c>
      <c r="D64" s="3">
        <v>28188.02</v>
      </c>
      <c r="E64" s="3">
        <f t="shared" si="5"/>
        <v>90636761.44</v>
      </c>
      <c r="F64" s="3">
        <f t="shared" si="8"/>
        <v>0</v>
      </c>
      <c r="G64" s="3">
        <f t="shared" si="6"/>
        <v>28188.02</v>
      </c>
      <c r="H64" s="3"/>
      <c r="I64" s="29">
        <v>14027.8</v>
      </c>
      <c r="J64" s="29">
        <v>0</v>
      </c>
      <c r="K64" s="29">
        <f t="shared" si="7"/>
        <v>14027.8</v>
      </c>
      <c r="L64" s="12"/>
      <c r="M64" s="11">
        <v>6463.23</v>
      </c>
      <c r="N64" s="11">
        <v>6463.23</v>
      </c>
      <c r="O64" s="11">
        <v>6228.21</v>
      </c>
      <c r="P64" s="11"/>
      <c r="Q64" s="11">
        <f t="shared" si="9"/>
        <v>-2.01</v>
      </c>
      <c r="R64" s="11">
        <v>-2.02</v>
      </c>
      <c r="T64" s="24">
        <f t="shared" si="12"/>
        <v>6461.22</v>
      </c>
      <c r="U64" s="24">
        <f t="shared" si="10"/>
        <v>6461.219999999999</v>
      </c>
      <c r="V64" s="24">
        <f t="shared" si="11"/>
        <v>6226.19</v>
      </c>
      <c r="X64" s="11"/>
      <c r="Y64" s="11"/>
      <c r="Z64" s="11"/>
      <c r="AA64" s="11"/>
    </row>
    <row r="65" spans="1:27" ht="12.75">
      <c r="A65" s="1" t="s">
        <v>130</v>
      </c>
      <c r="B65" s="1" t="s">
        <v>131</v>
      </c>
      <c r="C65" s="12">
        <v>2204341.47</v>
      </c>
      <c r="D65" s="3">
        <v>685.34</v>
      </c>
      <c r="E65" s="3">
        <f t="shared" si="5"/>
        <v>2203656.1300000004</v>
      </c>
      <c r="F65" s="3">
        <f t="shared" si="8"/>
        <v>38.38</v>
      </c>
      <c r="G65" s="3">
        <f t="shared" si="6"/>
        <v>646.96</v>
      </c>
      <c r="H65" s="3"/>
      <c r="I65" s="29">
        <v>203.6</v>
      </c>
      <c r="J65" s="29">
        <v>19</v>
      </c>
      <c r="K65" s="29">
        <f t="shared" si="7"/>
        <v>184.6</v>
      </c>
      <c r="L65" s="12"/>
      <c r="M65" s="11">
        <v>10826.82</v>
      </c>
      <c r="N65" s="11">
        <v>11300.14</v>
      </c>
      <c r="O65" s="11">
        <v>6228.21</v>
      </c>
      <c r="P65" s="11"/>
      <c r="Q65" s="11">
        <f t="shared" si="9"/>
        <v>-3.5</v>
      </c>
      <c r="R65" s="11">
        <v>-2.02</v>
      </c>
      <c r="T65" s="24">
        <f t="shared" si="12"/>
        <v>10823.46</v>
      </c>
      <c r="U65" s="24">
        <f t="shared" si="10"/>
        <v>11296.64</v>
      </c>
      <c r="V65" s="24">
        <f t="shared" si="11"/>
        <v>6226.19</v>
      </c>
      <c r="X65" s="11"/>
      <c r="Y65" s="11"/>
      <c r="Z65" s="11"/>
      <c r="AA65" s="11"/>
    </row>
    <row r="66" spans="1:27" ht="12.75">
      <c r="A66" s="1" t="s">
        <v>130</v>
      </c>
      <c r="B66" s="1" t="s">
        <v>129</v>
      </c>
      <c r="C66" s="12">
        <v>2886448.33</v>
      </c>
      <c r="D66" s="3">
        <v>897.41</v>
      </c>
      <c r="E66" s="3">
        <f t="shared" si="5"/>
        <v>2885550.92</v>
      </c>
      <c r="F66" s="3">
        <f t="shared" si="8"/>
        <v>0</v>
      </c>
      <c r="G66" s="3">
        <f t="shared" si="6"/>
        <v>897.41</v>
      </c>
      <c r="H66" s="3"/>
      <c r="I66" s="29">
        <v>318.5</v>
      </c>
      <c r="J66" s="29">
        <v>0</v>
      </c>
      <c r="K66" s="29">
        <f t="shared" si="7"/>
        <v>318.5</v>
      </c>
      <c r="L66" s="12"/>
      <c r="M66" s="11">
        <v>9062.63</v>
      </c>
      <c r="N66" s="11">
        <v>9062.63</v>
      </c>
      <c r="O66" s="11">
        <v>6228.21</v>
      </c>
      <c r="P66" s="11"/>
      <c r="Q66" s="11">
        <f t="shared" si="9"/>
        <v>-2.82</v>
      </c>
      <c r="R66" s="11">
        <v>-2.02</v>
      </c>
      <c r="T66" s="24">
        <f t="shared" si="12"/>
        <v>9059.81</v>
      </c>
      <c r="U66" s="24">
        <f t="shared" si="10"/>
        <v>9059.81</v>
      </c>
      <c r="V66" s="24">
        <f t="shared" si="11"/>
        <v>6226.19</v>
      </c>
      <c r="X66" s="11"/>
      <c r="Y66" s="11"/>
      <c r="Z66" s="11"/>
      <c r="AA66" s="11"/>
    </row>
    <row r="67" spans="1:27" ht="12.75">
      <c r="A67" s="1" t="s">
        <v>127</v>
      </c>
      <c r="B67" s="1" t="s">
        <v>128</v>
      </c>
      <c r="C67" s="12">
        <v>24590018.87</v>
      </c>
      <c r="D67" s="3">
        <v>7645.12</v>
      </c>
      <c r="E67" s="3">
        <f t="shared" si="5"/>
        <v>24582373.75</v>
      </c>
      <c r="F67" s="3">
        <f t="shared" si="8"/>
        <v>0</v>
      </c>
      <c r="G67" s="3">
        <f t="shared" si="6"/>
        <v>7645.12</v>
      </c>
      <c r="H67" s="3"/>
      <c r="I67" s="29">
        <v>3804.6000000000004</v>
      </c>
      <c r="J67" s="29">
        <v>0</v>
      </c>
      <c r="K67" s="29">
        <f t="shared" si="7"/>
        <v>3804.6000000000004</v>
      </c>
      <c r="L67" s="12"/>
      <c r="M67" s="11">
        <v>6463.23</v>
      </c>
      <c r="N67" s="11">
        <v>6463.23</v>
      </c>
      <c r="O67" s="11">
        <v>6228.21</v>
      </c>
      <c r="P67" s="11"/>
      <c r="Q67" s="11">
        <f t="shared" si="9"/>
        <v>-2.01</v>
      </c>
      <c r="R67" s="11">
        <v>-2.02</v>
      </c>
      <c r="T67" s="24">
        <f t="shared" si="12"/>
        <v>6461.22</v>
      </c>
      <c r="U67" s="24">
        <f t="shared" si="10"/>
        <v>6461.219999999999</v>
      </c>
      <c r="V67" s="24">
        <f t="shared" si="11"/>
        <v>6226.19</v>
      </c>
      <c r="X67" s="11"/>
      <c r="Y67" s="11"/>
      <c r="Z67" s="11"/>
      <c r="AA67" s="11"/>
    </row>
    <row r="68" spans="1:27" ht="12.75">
      <c r="A68" s="1" t="s">
        <v>127</v>
      </c>
      <c r="B68" s="1" t="s">
        <v>202</v>
      </c>
      <c r="C68" s="12">
        <v>10914303.88</v>
      </c>
      <c r="D68" s="3">
        <v>3393.29</v>
      </c>
      <c r="E68" s="3">
        <f t="shared" si="5"/>
        <v>10910910.590000002</v>
      </c>
      <c r="F68" s="3">
        <f aca="true" t="shared" si="13" ref="F68:F99">J68*-R68</f>
        <v>0</v>
      </c>
      <c r="G68" s="3">
        <f t="shared" si="6"/>
        <v>3393.29</v>
      </c>
      <c r="H68" s="3"/>
      <c r="I68" s="29">
        <v>1660.6999999999998</v>
      </c>
      <c r="J68" s="29">
        <v>0</v>
      </c>
      <c r="K68" s="29">
        <f t="shared" si="7"/>
        <v>1660.6999999999998</v>
      </c>
      <c r="L68" s="12"/>
      <c r="M68" s="11">
        <v>6572.11</v>
      </c>
      <c r="N68" s="11">
        <v>6572.11</v>
      </c>
      <c r="O68" s="11">
        <v>6228.21</v>
      </c>
      <c r="P68" s="11"/>
      <c r="Q68" s="11">
        <f aca="true" t="shared" si="14" ref="Q68:Q99">ROUND(G68/-K68,2)</f>
        <v>-2.04</v>
      </c>
      <c r="R68" s="11">
        <v>-2.02</v>
      </c>
      <c r="T68" s="24">
        <f aca="true" t="shared" si="15" ref="T68:T99">ROUND(E68/I68,2)</f>
        <v>6570.07</v>
      </c>
      <c r="U68" s="24">
        <f aca="true" t="shared" si="16" ref="U68:U99">N68+Q68</f>
        <v>6570.07</v>
      </c>
      <c r="V68" s="24">
        <f aca="true" t="shared" si="17" ref="V68:V99">O68+R68</f>
        <v>6226.19</v>
      </c>
      <c r="X68" s="11"/>
      <c r="Y68" s="11"/>
      <c r="Z68" s="11"/>
      <c r="AA68" s="11"/>
    </row>
    <row r="69" spans="1:27" ht="12.75">
      <c r="A69" s="1" t="s">
        <v>127</v>
      </c>
      <c r="B69" s="1" t="s">
        <v>126</v>
      </c>
      <c r="C69" s="12">
        <v>2295722.0900000003</v>
      </c>
      <c r="D69" s="3">
        <v>713.75</v>
      </c>
      <c r="E69" s="3">
        <f aca="true" t="shared" si="18" ref="E69:E132">C69-D69</f>
        <v>2295008.3400000003</v>
      </c>
      <c r="F69" s="3">
        <f t="shared" si="13"/>
        <v>0</v>
      </c>
      <c r="G69" s="3">
        <f aca="true" t="shared" si="19" ref="G69:G132">D69-F69</f>
        <v>713.75</v>
      </c>
      <c r="H69" s="3"/>
      <c r="I69" s="29">
        <v>217.3</v>
      </c>
      <c r="J69" s="29">
        <v>0</v>
      </c>
      <c r="K69" s="29">
        <f aca="true" t="shared" si="20" ref="K69:K132">I69-J69</f>
        <v>217.3</v>
      </c>
      <c r="L69" s="12"/>
      <c r="M69" s="11">
        <v>10564.76</v>
      </c>
      <c r="N69" s="11">
        <v>10564.76</v>
      </c>
      <c r="O69" s="11">
        <v>6228.21</v>
      </c>
      <c r="P69" s="11"/>
      <c r="Q69" s="11">
        <f t="shared" si="14"/>
        <v>-3.28</v>
      </c>
      <c r="R69" s="11">
        <v>-2.02</v>
      </c>
      <c r="T69" s="24">
        <f>ROUND(E69/I69,2)+0.01</f>
        <v>10561.48</v>
      </c>
      <c r="U69" s="24">
        <f t="shared" si="16"/>
        <v>10561.48</v>
      </c>
      <c r="V69" s="24">
        <f t="shared" si="17"/>
        <v>6226.19</v>
      </c>
      <c r="X69" s="11"/>
      <c r="Y69" s="11"/>
      <c r="Z69" s="11"/>
      <c r="AA69" s="11"/>
    </row>
    <row r="70" spans="1:27" ht="12.75">
      <c r="A70" s="1" t="s">
        <v>124</v>
      </c>
      <c r="B70" s="1" t="s">
        <v>125</v>
      </c>
      <c r="C70" s="12">
        <v>36171748.535</v>
      </c>
      <c r="D70" s="3">
        <v>11245.91</v>
      </c>
      <c r="E70" s="3">
        <f t="shared" si="18"/>
        <v>36160502.625</v>
      </c>
      <c r="F70" s="3">
        <f t="shared" si="13"/>
        <v>0</v>
      </c>
      <c r="G70" s="3">
        <f t="shared" si="19"/>
        <v>11245.91</v>
      </c>
      <c r="H70" s="3"/>
      <c r="I70" s="29">
        <v>5130.2</v>
      </c>
      <c r="J70" s="29">
        <v>0</v>
      </c>
      <c r="K70" s="29">
        <f t="shared" si="20"/>
        <v>5130.2</v>
      </c>
      <c r="L70" s="12"/>
      <c r="M70" s="11">
        <v>7050.75</v>
      </c>
      <c r="N70" s="11">
        <v>7050.75</v>
      </c>
      <c r="O70" s="11">
        <v>6228.21</v>
      </c>
      <c r="P70" s="11"/>
      <c r="Q70" s="11">
        <f t="shared" si="14"/>
        <v>-2.19</v>
      </c>
      <c r="R70" s="11">
        <v>-2.02</v>
      </c>
      <c r="T70" s="24">
        <f t="shared" si="15"/>
        <v>7048.56</v>
      </c>
      <c r="U70" s="24">
        <f t="shared" si="16"/>
        <v>7048.56</v>
      </c>
      <c r="V70" s="24">
        <f t="shared" si="17"/>
        <v>6226.19</v>
      </c>
      <c r="X70" s="11"/>
      <c r="Y70" s="11"/>
      <c r="Z70" s="11"/>
      <c r="AA70" s="11"/>
    </row>
    <row r="71" spans="1:27" ht="12.75">
      <c r="A71" s="1" t="s">
        <v>124</v>
      </c>
      <c r="B71" s="1" t="s">
        <v>203</v>
      </c>
      <c r="C71" s="12">
        <v>31655468.36</v>
      </c>
      <c r="D71" s="3">
        <v>9841.79</v>
      </c>
      <c r="E71" s="3">
        <f t="shared" si="18"/>
        <v>31645626.57</v>
      </c>
      <c r="F71" s="3">
        <f t="shared" si="13"/>
        <v>620.14</v>
      </c>
      <c r="G71" s="3">
        <f t="shared" si="19"/>
        <v>9221.650000000001</v>
      </c>
      <c r="H71" s="3"/>
      <c r="I71" s="29">
        <v>4803.7</v>
      </c>
      <c r="J71" s="29">
        <v>307</v>
      </c>
      <c r="K71" s="29">
        <f t="shared" si="20"/>
        <v>4496.7</v>
      </c>
      <c r="L71" s="12"/>
      <c r="M71" s="11">
        <v>6589.81</v>
      </c>
      <c r="N71" s="11">
        <v>6614.5</v>
      </c>
      <c r="O71" s="11">
        <v>6228.21</v>
      </c>
      <c r="P71" s="11"/>
      <c r="Q71" s="11">
        <f t="shared" si="14"/>
        <v>-2.05</v>
      </c>
      <c r="R71" s="11">
        <v>-2.02</v>
      </c>
      <c r="T71" s="24">
        <f t="shared" si="15"/>
        <v>6587.76</v>
      </c>
      <c r="U71" s="24">
        <f t="shared" si="16"/>
        <v>6612.45</v>
      </c>
      <c r="V71" s="24">
        <f t="shared" si="17"/>
        <v>6226.19</v>
      </c>
      <c r="X71" s="11"/>
      <c r="Y71" s="11"/>
      <c r="Z71" s="11"/>
      <c r="AA71" s="11"/>
    </row>
    <row r="72" spans="1:27" ht="12.75">
      <c r="A72" s="1" t="s">
        <v>124</v>
      </c>
      <c r="B72" s="1" t="s">
        <v>204</v>
      </c>
      <c r="C72" s="12">
        <v>8289781.130000001</v>
      </c>
      <c r="D72" s="3">
        <v>2577.32</v>
      </c>
      <c r="E72" s="3">
        <f t="shared" si="18"/>
        <v>8287203.8100000005</v>
      </c>
      <c r="F72" s="3">
        <f t="shared" si="13"/>
        <v>0</v>
      </c>
      <c r="G72" s="3">
        <f t="shared" si="19"/>
        <v>2577.32</v>
      </c>
      <c r="H72" s="3"/>
      <c r="I72" s="29">
        <v>1174.1</v>
      </c>
      <c r="J72" s="29">
        <v>0</v>
      </c>
      <c r="K72" s="29">
        <f t="shared" si="20"/>
        <v>1174.1</v>
      </c>
      <c r="L72" s="12"/>
      <c r="M72" s="11">
        <v>7060.54</v>
      </c>
      <c r="N72" s="11">
        <v>7060.54</v>
      </c>
      <c r="O72" s="11">
        <v>6228.21</v>
      </c>
      <c r="P72" s="11"/>
      <c r="Q72" s="11">
        <f t="shared" si="14"/>
        <v>-2.2</v>
      </c>
      <c r="R72" s="11">
        <v>-2.02</v>
      </c>
      <c r="T72" s="24">
        <f>ROUND(E72/I72,2)-0.01</f>
        <v>7058.34</v>
      </c>
      <c r="U72" s="24">
        <f t="shared" si="16"/>
        <v>7058.34</v>
      </c>
      <c r="V72" s="24">
        <f t="shared" si="17"/>
        <v>6226.19</v>
      </c>
      <c r="X72" s="11"/>
      <c r="Y72" s="11"/>
      <c r="Z72" s="11"/>
      <c r="AA72" s="11"/>
    </row>
    <row r="73" spans="1:27" ht="12.75">
      <c r="A73" s="1" t="s">
        <v>123</v>
      </c>
      <c r="B73" s="1" t="s">
        <v>123</v>
      </c>
      <c r="C73" s="12">
        <v>3047639.52</v>
      </c>
      <c r="D73" s="3">
        <v>947.52</v>
      </c>
      <c r="E73" s="3">
        <f t="shared" si="18"/>
        <v>3046692</v>
      </c>
      <c r="F73" s="3">
        <f t="shared" si="13"/>
        <v>0</v>
      </c>
      <c r="G73" s="3">
        <f t="shared" si="19"/>
        <v>947.52</v>
      </c>
      <c r="H73" s="3"/>
      <c r="I73" s="29">
        <v>331.9</v>
      </c>
      <c r="J73" s="29">
        <v>0</v>
      </c>
      <c r="K73" s="29">
        <f t="shared" si="20"/>
        <v>331.9</v>
      </c>
      <c r="L73" s="12"/>
      <c r="M73" s="11">
        <v>9182.4</v>
      </c>
      <c r="N73" s="11">
        <v>9182.4</v>
      </c>
      <c r="O73" s="11">
        <v>6228.21</v>
      </c>
      <c r="P73" s="11"/>
      <c r="Q73" s="11">
        <f t="shared" si="14"/>
        <v>-2.85</v>
      </c>
      <c r="R73" s="11">
        <v>-2.02</v>
      </c>
      <c r="T73" s="24">
        <f t="shared" si="15"/>
        <v>9179.55</v>
      </c>
      <c r="U73" s="24">
        <f t="shared" si="16"/>
        <v>9179.55</v>
      </c>
      <c r="V73" s="24">
        <f t="shared" si="17"/>
        <v>6226.19</v>
      </c>
      <c r="X73" s="11"/>
      <c r="Y73" s="11"/>
      <c r="Z73" s="11"/>
      <c r="AA73" s="11"/>
    </row>
    <row r="74" spans="1:27" ht="12.75">
      <c r="A74" s="1" t="s">
        <v>121</v>
      </c>
      <c r="B74" s="1" t="s">
        <v>122</v>
      </c>
      <c r="C74" s="12">
        <v>3882754.98</v>
      </c>
      <c r="D74" s="3">
        <v>0</v>
      </c>
      <c r="E74" s="3">
        <f t="shared" si="18"/>
        <v>3882754.98</v>
      </c>
      <c r="F74" s="3">
        <f t="shared" si="13"/>
        <v>0</v>
      </c>
      <c r="G74" s="3">
        <f t="shared" si="19"/>
        <v>0</v>
      </c>
      <c r="H74" s="3"/>
      <c r="I74" s="29">
        <v>457.20000000000005</v>
      </c>
      <c r="J74" s="29">
        <v>0</v>
      </c>
      <c r="K74" s="29">
        <f t="shared" si="20"/>
        <v>457.20000000000005</v>
      </c>
      <c r="L74" s="12"/>
      <c r="M74" s="11">
        <v>8492.46</v>
      </c>
      <c r="N74" s="11">
        <v>8492.46</v>
      </c>
      <c r="O74" s="11">
        <v>6228.21</v>
      </c>
      <c r="P74" s="11"/>
      <c r="Q74" s="11">
        <f t="shared" si="14"/>
        <v>0</v>
      </c>
      <c r="R74" s="11">
        <v>-2.02</v>
      </c>
      <c r="T74" s="24">
        <f t="shared" si="15"/>
        <v>8492.46</v>
      </c>
      <c r="U74" s="24">
        <f t="shared" si="16"/>
        <v>8492.46</v>
      </c>
      <c r="V74" s="24">
        <f t="shared" si="17"/>
        <v>6226.19</v>
      </c>
      <c r="X74" s="11"/>
      <c r="Y74" s="11"/>
      <c r="Z74" s="11"/>
      <c r="AA74" s="11"/>
    </row>
    <row r="75" spans="1:27" ht="12.75">
      <c r="A75" s="1" t="s">
        <v>121</v>
      </c>
      <c r="B75" s="1" t="s">
        <v>120</v>
      </c>
      <c r="C75" s="12">
        <v>9003222.24</v>
      </c>
      <c r="D75" s="3">
        <v>0</v>
      </c>
      <c r="E75" s="3">
        <f t="shared" si="18"/>
        <v>9003222.24</v>
      </c>
      <c r="F75" s="3">
        <f t="shared" si="13"/>
        <v>0</v>
      </c>
      <c r="G75" s="3">
        <f t="shared" si="19"/>
        <v>0</v>
      </c>
      <c r="H75" s="3"/>
      <c r="I75" s="29">
        <v>1330.4</v>
      </c>
      <c r="J75" s="29">
        <v>0</v>
      </c>
      <c r="K75" s="29">
        <f t="shared" si="20"/>
        <v>1330.4</v>
      </c>
      <c r="L75" s="12"/>
      <c r="M75" s="11">
        <v>6767.3</v>
      </c>
      <c r="N75" s="11">
        <v>6767.3</v>
      </c>
      <c r="O75" s="11">
        <v>6228.21</v>
      </c>
      <c r="P75" s="11"/>
      <c r="Q75" s="11">
        <f t="shared" si="14"/>
        <v>0</v>
      </c>
      <c r="R75" s="11">
        <v>-2.02</v>
      </c>
      <c r="T75" s="24">
        <f t="shared" si="15"/>
        <v>6767.3</v>
      </c>
      <c r="U75" s="24">
        <f t="shared" si="16"/>
        <v>6767.3</v>
      </c>
      <c r="V75" s="24">
        <f t="shared" si="17"/>
        <v>6226.19</v>
      </c>
      <c r="X75" s="11"/>
      <c r="Y75" s="11"/>
      <c r="Z75" s="11"/>
      <c r="AA75" s="11"/>
    </row>
    <row r="76" spans="1:27" ht="12.75">
      <c r="A76" s="1" t="s">
        <v>119</v>
      </c>
      <c r="B76" s="1" t="s">
        <v>119</v>
      </c>
      <c r="C76" s="12">
        <v>11759179.14</v>
      </c>
      <c r="D76" s="3">
        <v>0</v>
      </c>
      <c r="E76" s="3">
        <f t="shared" si="18"/>
        <v>11759179.14</v>
      </c>
      <c r="F76" s="3">
        <f t="shared" si="13"/>
        <v>0</v>
      </c>
      <c r="G76" s="3">
        <f t="shared" si="19"/>
        <v>0</v>
      </c>
      <c r="H76" s="3"/>
      <c r="I76" s="29">
        <v>1730.6</v>
      </c>
      <c r="J76" s="29">
        <v>0</v>
      </c>
      <c r="K76" s="29">
        <f t="shared" si="20"/>
        <v>1730.6</v>
      </c>
      <c r="L76" s="12"/>
      <c r="M76" s="11">
        <v>6794.86</v>
      </c>
      <c r="N76" s="11">
        <v>6794.86</v>
      </c>
      <c r="O76" s="11">
        <v>6228.21</v>
      </c>
      <c r="P76" s="11"/>
      <c r="Q76" s="11">
        <f t="shared" si="14"/>
        <v>0</v>
      </c>
      <c r="R76" s="11">
        <v>-2.02</v>
      </c>
      <c r="T76" s="24">
        <v>6794.86</v>
      </c>
      <c r="U76" s="24">
        <f t="shared" si="16"/>
        <v>6794.86</v>
      </c>
      <c r="V76" s="24">
        <f t="shared" si="17"/>
        <v>6226.19</v>
      </c>
      <c r="X76" s="11"/>
      <c r="Y76" s="11"/>
      <c r="Z76" s="11"/>
      <c r="AA76" s="11"/>
    </row>
    <row r="77" spans="1:27" ht="12.75">
      <c r="A77" s="1" t="s">
        <v>118</v>
      </c>
      <c r="B77" s="1" t="s">
        <v>118</v>
      </c>
      <c r="C77" s="12">
        <v>1172712.17</v>
      </c>
      <c r="D77" s="3">
        <v>364.6</v>
      </c>
      <c r="E77" s="3">
        <f t="shared" si="18"/>
        <v>1172347.5699999998</v>
      </c>
      <c r="F77" s="3">
        <f t="shared" si="13"/>
        <v>0</v>
      </c>
      <c r="G77" s="3">
        <f t="shared" si="19"/>
        <v>364.6</v>
      </c>
      <c r="H77" s="3"/>
      <c r="I77" s="29">
        <v>84.3</v>
      </c>
      <c r="J77" s="29">
        <v>0</v>
      </c>
      <c r="K77" s="29">
        <f t="shared" si="20"/>
        <v>84.3</v>
      </c>
      <c r="L77" s="12"/>
      <c r="M77" s="11">
        <v>13911.18</v>
      </c>
      <c r="N77" s="11">
        <v>13911.18</v>
      </c>
      <c r="O77" s="11">
        <v>6228.21</v>
      </c>
      <c r="P77" s="11"/>
      <c r="Q77" s="11">
        <f t="shared" si="14"/>
        <v>-4.33</v>
      </c>
      <c r="R77" s="11">
        <v>-2.02</v>
      </c>
      <c r="T77" s="24">
        <f t="shared" si="15"/>
        <v>13906.85</v>
      </c>
      <c r="U77" s="24">
        <f t="shared" si="16"/>
        <v>13906.85</v>
      </c>
      <c r="V77" s="24">
        <f t="shared" si="17"/>
        <v>6226.19</v>
      </c>
      <c r="X77" s="11"/>
      <c r="Y77" s="11"/>
      <c r="Z77" s="11"/>
      <c r="AA77" s="11"/>
    </row>
    <row r="78" spans="1:27" ht="12.75">
      <c r="A78" s="1" t="s">
        <v>117</v>
      </c>
      <c r="B78" s="1" t="s">
        <v>117</v>
      </c>
      <c r="C78" s="12">
        <v>4313620.600000001</v>
      </c>
      <c r="D78" s="3">
        <v>1341.12</v>
      </c>
      <c r="E78" s="3">
        <f t="shared" si="18"/>
        <v>4312279.48</v>
      </c>
      <c r="F78" s="3">
        <f t="shared" si="13"/>
        <v>0</v>
      </c>
      <c r="G78" s="3">
        <f t="shared" si="19"/>
        <v>1341.12</v>
      </c>
      <c r="H78" s="3"/>
      <c r="I78" s="29">
        <v>589.2</v>
      </c>
      <c r="J78" s="29">
        <v>0</v>
      </c>
      <c r="K78" s="29">
        <f t="shared" si="20"/>
        <v>589.2</v>
      </c>
      <c r="L78" s="12"/>
      <c r="M78" s="11">
        <v>7321.15</v>
      </c>
      <c r="N78" s="11">
        <v>7321.15</v>
      </c>
      <c r="O78" s="11">
        <v>6228.21</v>
      </c>
      <c r="P78" s="11"/>
      <c r="Q78" s="11">
        <f t="shared" si="14"/>
        <v>-2.28</v>
      </c>
      <c r="R78" s="11">
        <v>-2.02</v>
      </c>
      <c r="T78" s="24">
        <f t="shared" si="15"/>
        <v>7318.87</v>
      </c>
      <c r="U78" s="24">
        <f t="shared" si="16"/>
        <v>7318.87</v>
      </c>
      <c r="V78" s="24">
        <f t="shared" si="17"/>
        <v>6226.19</v>
      </c>
      <c r="X78" s="11"/>
      <c r="Y78" s="11"/>
      <c r="Z78" s="11"/>
      <c r="AA78" s="11"/>
    </row>
    <row r="79" spans="1:27" ht="12.75">
      <c r="A79" s="1" t="s">
        <v>117</v>
      </c>
      <c r="B79" s="1" t="s">
        <v>116</v>
      </c>
      <c r="C79" s="12">
        <v>2311622.63</v>
      </c>
      <c r="D79" s="3">
        <v>718.69</v>
      </c>
      <c r="E79" s="3">
        <f t="shared" si="18"/>
        <v>2310903.94</v>
      </c>
      <c r="F79" s="3">
        <f t="shared" si="13"/>
        <v>0</v>
      </c>
      <c r="G79" s="3">
        <f t="shared" si="19"/>
        <v>718.69</v>
      </c>
      <c r="H79" s="3"/>
      <c r="I79" s="29">
        <v>246.3</v>
      </c>
      <c r="J79" s="29">
        <v>0</v>
      </c>
      <c r="K79" s="29">
        <f t="shared" si="20"/>
        <v>246.3</v>
      </c>
      <c r="L79" s="12"/>
      <c r="M79" s="11">
        <v>9385.39</v>
      </c>
      <c r="N79" s="11">
        <v>9385.39</v>
      </c>
      <c r="O79" s="11">
        <v>6228.21</v>
      </c>
      <c r="P79" s="11"/>
      <c r="Q79" s="11">
        <f t="shared" si="14"/>
        <v>-2.92</v>
      </c>
      <c r="R79" s="11">
        <v>-2.02</v>
      </c>
      <c r="T79" s="24">
        <f>ROUND(E79/I79,2)-0.01</f>
        <v>9382.47</v>
      </c>
      <c r="U79" s="24">
        <f t="shared" si="16"/>
        <v>9382.47</v>
      </c>
      <c r="V79" s="24">
        <f t="shared" si="17"/>
        <v>6226.19</v>
      </c>
      <c r="X79" s="11"/>
      <c r="Y79" s="11"/>
      <c r="Z79" s="11"/>
      <c r="AA79" s="11"/>
    </row>
    <row r="80" spans="1:27" ht="12.75">
      <c r="A80" s="1" t="s">
        <v>115</v>
      </c>
      <c r="B80" s="1" t="s">
        <v>114</v>
      </c>
      <c r="C80" s="12">
        <v>2200130.57</v>
      </c>
      <c r="D80" s="3">
        <v>684.03</v>
      </c>
      <c r="E80" s="3">
        <f t="shared" si="18"/>
        <v>2199446.54</v>
      </c>
      <c r="F80" s="3">
        <f t="shared" si="13"/>
        <v>0</v>
      </c>
      <c r="G80" s="3">
        <f t="shared" si="19"/>
        <v>684.03</v>
      </c>
      <c r="H80" s="3"/>
      <c r="I80" s="29">
        <v>196.6</v>
      </c>
      <c r="J80" s="29">
        <v>0</v>
      </c>
      <c r="K80" s="29">
        <f t="shared" si="20"/>
        <v>196.6</v>
      </c>
      <c r="L80" s="12"/>
      <c r="M80" s="11">
        <v>11190.9</v>
      </c>
      <c r="N80" s="11">
        <v>11190.9</v>
      </c>
      <c r="O80" s="11">
        <v>6228.21</v>
      </c>
      <c r="P80" s="11"/>
      <c r="Q80" s="11">
        <f t="shared" si="14"/>
        <v>-3.48</v>
      </c>
      <c r="R80" s="11">
        <v>-2.02</v>
      </c>
      <c r="T80" s="24">
        <f t="shared" si="15"/>
        <v>11187.42</v>
      </c>
      <c r="U80" s="24">
        <f t="shared" si="16"/>
        <v>11187.42</v>
      </c>
      <c r="V80" s="24">
        <f t="shared" si="17"/>
        <v>6226.19</v>
      </c>
      <c r="X80" s="11"/>
      <c r="Y80" s="11"/>
      <c r="Z80" s="11"/>
      <c r="AA80" s="11"/>
    </row>
    <row r="81" spans="1:27" ht="12.75">
      <c r="A81" s="1" t="s">
        <v>113</v>
      </c>
      <c r="B81" s="1" t="s">
        <v>113</v>
      </c>
      <c r="C81" s="12">
        <v>538949910.19</v>
      </c>
      <c r="D81" s="3">
        <v>167561.26</v>
      </c>
      <c r="E81" s="3">
        <f t="shared" si="18"/>
        <v>538782348.9300001</v>
      </c>
      <c r="F81" s="3">
        <f t="shared" si="13"/>
        <v>262.6</v>
      </c>
      <c r="G81" s="3">
        <f t="shared" si="19"/>
        <v>167298.66</v>
      </c>
      <c r="H81" s="3"/>
      <c r="I81" s="29">
        <v>81191.8</v>
      </c>
      <c r="J81" s="29">
        <v>130</v>
      </c>
      <c r="K81" s="29">
        <f t="shared" si="20"/>
        <v>81061.8</v>
      </c>
      <c r="L81" s="12"/>
      <c r="M81" s="11">
        <v>6637.98</v>
      </c>
      <c r="N81" s="11">
        <v>6638.64</v>
      </c>
      <c r="O81" s="11">
        <v>6228.21</v>
      </c>
      <c r="P81" s="13"/>
      <c r="Q81" s="11">
        <f t="shared" si="14"/>
        <v>-2.06</v>
      </c>
      <c r="R81" s="11">
        <v>-2.02</v>
      </c>
      <c r="T81" s="24">
        <f t="shared" si="15"/>
        <v>6635.92</v>
      </c>
      <c r="U81" s="24">
        <f t="shared" si="16"/>
        <v>6636.58</v>
      </c>
      <c r="V81" s="24">
        <f t="shared" si="17"/>
        <v>6226.19</v>
      </c>
      <c r="X81" s="11"/>
      <c r="Y81" s="11"/>
      <c r="Z81" s="11"/>
      <c r="AA81" s="11"/>
    </row>
    <row r="82" spans="1:27" ht="12.75">
      <c r="A82" s="1" t="s">
        <v>111</v>
      </c>
      <c r="B82" s="1" t="s">
        <v>112</v>
      </c>
      <c r="C82" s="12">
        <v>1876416.42</v>
      </c>
      <c r="D82" s="3">
        <v>583.38</v>
      </c>
      <c r="E82" s="3">
        <f t="shared" si="18"/>
        <v>1875833.04</v>
      </c>
      <c r="F82" s="3">
        <f t="shared" si="13"/>
        <v>0</v>
      </c>
      <c r="G82" s="3">
        <f t="shared" si="19"/>
        <v>583.38</v>
      </c>
      <c r="H82" s="3"/>
      <c r="I82" s="29">
        <v>175</v>
      </c>
      <c r="J82" s="29">
        <v>0</v>
      </c>
      <c r="K82" s="29">
        <f t="shared" si="20"/>
        <v>175</v>
      </c>
      <c r="L82" s="12"/>
      <c r="M82" s="11">
        <v>10722.38</v>
      </c>
      <c r="N82" s="11">
        <v>10722.38</v>
      </c>
      <c r="O82" s="11">
        <v>6228.21</v>
      </c>
      <c r="P82" s="11"/>
      <c r="Q82" s="11">
        <f t="shared" si="14"/>
        <v>-3.33</v>
      </c>
      <c r="R82" s="11">
        <v>-2.02</v>
      </c>
      <c r="T82" s="24">
        <f t="shared" si="15"/>
        <v>10719.05</v>
      </c>
      <c r="U82" s="24">
        <f t="shared" si="16"/>
        <v>10719.05</v>
      </c>
      <c r="V82" s="24">
        <f t="shared" si="17"/>
        <v>6226.19</v>
      </c>
      <c r="X82" s="11"/>
      <c r="Y82" s="11"/>
      <c r="Z82" s="11"/>
      <c r="AA82" s="11"/>
    </row>
    <row r="83" spans="1:27" ht="12.75">
      <c r="A83" s="1" t="s">
        <v>111</v>
      </c>
      <c r="B83" s="1" t="s">
        <v>110</v>
      </c>
      <c r="C83" s="12">
        <v>1011033.3300000001</v>
      </c>
      <c r="D83" s="3">
        <v>314.33</v>
      </c>
      <c r="E83" s="3">
        <f t="shared" si="18"/>
        <v>1010719.0000000001</v>
      </c>
      <c r="F83" s="3">
        <f t="shared" si="13"/>
        <v>0</v>
      </c>
      <c r="G83" s="3">
        <f t="shared" si="19"/>
        <v>314.33</v>
      </c>
      <c r="H83" s="3"/>
      <c r="I83" s="29">
        <v>78.2</v>
      </c>
      <c r="J83" s="29">
        <v>0</v>
      </c>
      <c r="K83" s="29">
        <f t="shared" si="20"/>
        <v>78.2</v>
      </c>
      <c r="L83" s="12"/>
      <c r="M83" s="11">
        <v>12928.81</v>
      </c>
      <c r="N83" s="11">
        <v>12928.81</v>
      </c>
      <c r="O83" s="11">
        <v>6228.21</v>
      </c>
      <c r="P83" s="11"/>
      <c r="Q83" s="11">
        <f t="shared" si="14"/>
        <v>-4.02</v>
      </c>
      <c r="R83" s="11">
        <v>-2.02</v>
      </c>
      <c r="T83" s="24">
        <f>ROUND(E83/I83,2)-0.01</f>
        <v>12924.789999999999</v>
      </c>
      <c r="U83" s="24">
        <f t="shared" si="16"/>
        <v>12924.789999999999</v>
      </c>
      <c r="V83" s="24">
        <f t="shared" si="17"/>
        <v>6226.19</v>
      </c>
      <c r="X83" s="11"/>
      <c r="Y83" s="11"/>
      <c r="Z83" s="11"/>
      <c r="AA83" s="11"/>
    </row>
    <row r="84" spans="1:27" ht="12.75">
      <c r="A84" s="1" t="s">
        <v>106</v>
      </c>
      <c r="B84" s="1" t="s">
        <v>205</v>
      </c>
      <c r="C84" s="12">
        <v>1763563.6500000001</v>
      </c>
      <c r="D84" s="3">
        <v>548.3</v>
      </c>
      <c r="E84" s="3">
        <f t="shared" si="18"/>
        <v>1763015.35</v>
      </c>
      <c r="F84" s="3">
        <f t="shared" si="13"/>
        <v>0</v>
      </c>
      <c r="G84" s="3">
        <f t="shared" si="19"/>
        <v>548.3</v>
      </c>
      <c r="H84" s="3"/>
      <c r="I84" s="29">
        <v>155.29999999999998</v>
      </c>
      <c r="J84" s="29">
        <v>0</v>
      </c>
      <c r="K84" s="29">
        <f t="shared" si="20"/>
        <v>155.29999999999998</v>
      </c>
      <c r="L84" s="12"/>
      <c r="M84" s="11">
        <v>11355.85</v>
      </c>
      <c r="N84" s="11">
        <v>11355.85</v>
      </c>
      <c r="O84" s="11">
        <v>6228.21</v>
      </c>
      <c r="P84" s="11"/>
      <c r="Q84" s="11">
        <f t="shared" si="14"/>
        <v>-3.53</v>
      </c>
      <c r="R84" s="11">
        <v>-2.02</v>
      </c>
      <c r="T84" s="24">
        <f t="shared" si="15"/>
        <v>11352.32</v>
      </c>
      <c r="U84" s="24">
        <f t="shared" si="16"/>
        <v>11352.32</v>
      </c>
      <c r="V84" s="24">
        <f t="shared" si="17"/>
        <v>6226.19</v>
      </c>
      <c r="X84" s="11"/>
      <c r="Y84" s="11"/>
      <c r="Z84" s="11"/>
      <c r="AA84" s="11"/>
    </row>
    <row r="85" spans="1:27" ht="12.75">
      <c r="A85" s="1" t="s">
        <v>106</v>
      </c>
      <c r="B85" s="1" t="s">
        <v>109</v>
      </c>
      <c r="C85" s="12">
        <v>1331036.8499999999</v>
      </c>
      <c r="D85" s="3">
        <v>413.82</v>
      </c>
      <c r="E85" s="3">
        <f t="shared" si="18"/>
        <v>1330623.0299999998</v>
      </c>
      <c r="F85" s="3">
        <f t="shared" si="13"/>
        <v>0</v>
      </c>
      <c r="G85" s="3">
        <f t="shared" si="19"/>
        <v>413.82</v>
      </c>
      <c r="H85" s="3"/>
      <c r="I85" s="29">
        <v>109.6</v>
      </c>
      <c r="J85" s="29">
        <v>0</v>
      </c>
      <c r="K85" s="29">
        <f t="shared" si="20"/>
        <v>109.6</v>
      </c>
      <c r="L85" s="12"/>
      <c r="M85" s="11">
        <v>12144.5</v>
      </c>
      <c r="N85" s="11">
        <v>12144.5</v>
      </c>
      <c r="O85" s="11">
        <v>6228.21</v>
      </c>
      <c r="P85" s="11"/>
      <c r="Q85" s="11">
        <f t="shared" si="14"/>
        <v>-3.78</v>
      </c>
      <c r="R85" s="11">
        <v>-2.02</v>
      </c>
      <c r="T85" s="24">
        <f t="shared" si="15"/>
        <v>12140.72</v>
      </c>
      <c r="U85" s="24">
        <f t="shared" si="16"/>
        <v>12140.72</v>
      </c>
      <c r="V85" s="24">
        <f t="shared" si="17"/>
        <v>6226.19</v>
      </c>
      <c r="X85" s="11"/>
      <c r="Y85" s="11"/>
      <c r="Z85" s="11"/>
      <c r="AA85" s="11"/>
    </row>
    <row r="86" spans="1:27" ht="12.75">
      <c r="A86" s="1" t="s">
        <v>106</v>
      </c>
      <c r="B86" s="1" t="s">
        <v>108</v>
      </c>
      <c r="C86" s="12">
        <v>2066172.2400000002</v>
      </c>
      <c r="D86" s="3">
        <v>642.38</v>
      </c>
      <c r="E86" s="3">
        <f t="shared" si="18"/>
        <v>2065529.8600000003</v>
      </c>
      <c r="F86" s="3">
        <f t="shared" si="13"/>
        <v>0</v>
      </c>
      <c r="G86" s="3">
        <f t="shared" si="19"/>
        <v>642.38</v>
      </c>
      <c r="H86" s="3"/>
      <c r="I86" s="29">
        <v>199</v>
      </c>
      <c r="J86" s="29">
        <v>0</v>
      </c>
      <c r="K86" s="29">
        <f t="shared" si="20"/>
        <v>199</v>
      </c>
      <c r="L86" s="12"/>
      <c r="M86" s="11">
        <v>10382.78</v>
      </c>
      <c r="N86" s="11">
        <v>10382.78</v>
      </c>
      <c r="O86" s="11">
        <v>6228.21</v>
      </c>
      <c r="P86" s="11"/>
      <c r="Q86" s="11">
        <f t="shared" si="14"/>
        <v>-3.23</v>
      </c>
      <c r="R86" s="11">
        <v>-2.02</v>
      </c>
      <c r="T86" s="24">
        <f t="shared" si="15"/>
        <v>10379.55</v>
      </c>
      <c r="U86" s="24">
        <f t="shared" si="16"/>
        <v>10379.550000000001</v>
      </c>
      <c r="V86" s="24">
        <f t="shared" si="17"/>
        <v>6226.19</v>
      </c>
      <c r="X86" s="11"/>
      <c r="Y86" s="11"/>
      <c r="Z86" s="11"/>
      <c r="AA86" s="11"/>
    </row>
    <row r="87" spans="1:27" ht="12.75">
      <c r="A87" s="1" t="s">
        <v>106</v>
      </c>
      <c r="B87" s="1" t="s">
        <v>107</v>
      </c>
      <c r="C87" s="12">
        <v>1485876.7599999998</v>
      </c>
      <c r="D87" s="3">
        <v>461.96</v>
      </c>
      <c r="E87" s="3">
        <f t="shared" si="18"/>
        <v>1485414.7999999998</v>
      </c>
      <c r="F87" s="3">
        <f t="shared" si="13"/>
        <v>0</v>
      </c>
      <c r="G87" s="3">
        <f t="shared" si="19"/>
        <v>461.96</v>
      </c>
      <c r="H87" s="3"/>
      <c r="I87" s="29">
        <v>120.6</v>
      </c>
      <c r="J87" s="29">
        <v>0</v>
      </c>
      <c r="K87" s="29">
        <f t="shared" si="20"/>
        <v>120.6</v>
      </c>
      <c r="L87" s="12"/>
      <c r="M87" s="11">
        <v>12320.7</v>
      </c>
      <c r="N87" s="11">
        <v>12320.7</v>
      </c>
      <c r="O87" s="11">
        <v>6228.21</v>
      </c>
      <c r="P87" s="11"/>
      <c r="Q87" s="11">
        <f t="shared" si="14"/>
        <v>-3.83</v>
      </c>
      <c r="R87" s="11">
        <v>-2.02</v>
      </c>
      <c r="T87" s="24">
        <f t="shared" si="15"/>
        <v>12316.87</v>
      </c>
      <c r="U87" s="24">
        <f t="shared" si="16"/>
        <v>12316.87</v>
      </c>
      <c r="V87" s="24">
        <f t="shared" si="17"/>
        <v>6226.19</v>
      </c>
      <c r="X87" s="11"/>
      <c r="Y87" s="11"/>
      <c r="Z87" s="11"/>
      <c r="AA87" s="11"/>
    </row>
    <row r="88" spans="1:27" ht="12.75">
      <c r="A88" s="1" t="s">
        <v>106</v>
      </c>
      <c r="B88" s="1" t="s">
        <v>105</v>
      </c>
      <c r="C88" s="12">
        <v>5014689.989999999</v>
      </c>
      <c r="D88" s="3">
        <v>1559.08</v>
      </c>
      <c r="E88" s="3">
        <f t="shared" si="18"/>
        <v>5013130.909999999</v>
      </c>
      <c r="F88" s="3">
        <f t="shared" si="13"/>
        <v>0</v>
      </c>
      <c r="G88" s="3">
        <f t="shared" si="19"/>
        <v>1559.08</v>
      </c>
      <c r="H88" s="3"/>
      <c r="I88" s="29">
        <v>737.1</v>
      </c>
      <c r="J88" s="29">
        <v>0</v>
      </c>
      <c r="K88" s="29">
        <f t="shared" si="20"/>
        <v>737.1</v>
      </c>
      <c r="L88" s="12"/>
      <c r="M88" s="11">
        <v>6803.27</v>
      </c>
      <c r="N88" s="11">
        <v>6803.27</v>
      </c>
      <c r="O88" s="11">
        <v>6228.21</v>
      </c>
      <c r="P88" s="11"/>
      <c r="Q88" s="11">
        <f t="shared" si="14"/>
        <v>-2.12</v>
      </c>
      <c r="R88" s="11">
        <v>-2.02</v>
      </c>
      <c r="T88" s="24">
        <f t="shared" si="15"/>
        <v>6801.15</v>
      </c>
      <c r="U88" s="24">
        <f t="shared" si="16"/>
        <v>6801.150000000001</v>
      </c>
      <c r="V88" s="24">
        <f t="shared" si="17"/>
        <v>6226.19</v>
      </c>
      <c r="X88" s="11"/>
      <c r="Y88" s="11"/>
      <c r="Z88" s="11"/>
      <c r="AA88" s="11"/>
    </row>
    <row r="89" spans="1:27" ht="12.75">
      <c r="A89" s="1" t="s">
        <v>104</v>
      </c>
      <c r="B89" s="1" t="s">
        <v>104</v>
      </c>
      <c r="C89" s="12">
        <v>7908564.550000001</v>
      </c>
      <c r="D89" s="3">
        <v>2458.8</v>
      </c>
      <c r="E89" s="3">
        <f t="shared" si="18"/>
        <v>7906105.750000001</v>
      </c>
      <c r="F89" s="3">
        <f t="shared" si="13"/>
        <v>0</v>
      </c>
      <c r="G89" s="3">
        <f t="shared" si="19"/>
        <v>2458.8</v>
      </c>
      <c r="H89" s="3"/>
      <c r="I89" s="29">
        <v>1085</v>
      </c>
      <c r="J89" s="29">
        <v>0</v>
      </c>
      <c r="K89" s="29">
        <f t="shared" si="20"/>
        <v>1085</v>
      </c>
      <c r="L89" s="12"/>
      <c r="M89" s="11">
        <v>7289</v>
      </c>
      <c r="N89" s="11">
        <v>7289</v>
      </c>
      <c r="O89" s="11">
        <v>6228.21</v>
      </c>
      <c r="P89" s="11"/>
      <c r="Q89" s="11">
        <f t="shared" si="14"/>
        <v>-2.27</v>
      </c>
      <c r="R89" s="11">
        <v>-2.02</v>
      </c>
      <c r="T89" s="24">
        <f t="shared" si="15"/>
        <v>7286.73</v>
      </c>
      <c r="U89" s="24">
        <f t="shared" si="16"/>
        <v>7286.73</v>
      </c>
      <c r="V89" s="24">
        <f t="shared" si="17"/>
        <v>6226.19</v>
      </c>
      <c r="X89" s="11"/>
      <c r="Y89" s="11"/>
      <c r="Z89" s="11"/>
      <c r="AA89" s="11"/>
    </row>
    <row r="90" spans="1:27" ht="12.75">
      <c r="A90" s="1" t="s">
        <v>101</v>
      </c>
      <c r="B90" s="1" t="s">
        <v>103</v>
      </c>
      <c r="C90" s="12">
        <v>30160976.93</v>
      </c>
      <c r="D90" s="3">
        <v>9377.14</v>
      </c>
      <c r="E90" s="3">
        <f t="shared" si="18"/>
        <v>30151599.79</v>
      </c>
      <c r="F90" s="3">
        <f t="shared" si="13"/>
        <v>0</v>
      </c>
      <c r="G90" s="3">
        <f t="shared" si="19"/>
        <v>9377.14</v>
      </c>
      <c r="H90" s="3"/>
      <c r="I90" s="29">
        <v>4506.7</v>
      </c>
      <c r="J90" s="29">
        <v>0</v>
      </c>
      <c r="K90" s="29">
        <f t="shared" si="20"/>
        <v>4506.7</v>
      </c>
      <c r="L90" s="12"/>
      <c r="M90" s="11">
        <v>6692.47</v>
      </c>
      <c r="N90" s="11">
        <v>6692.47</v>
      </c>
      <c r="O90" s="11">
        <v>6228.21</v>
      </c>
      <c r="P90" s="11"/>
      <c r="Q90" s="11">
        <f t="shared" si="14"/>
        <v>-2.08</v>
      </c>
      <c r="R90" s="11">
        <v>-2.02</v>
      </c>
      <c r="T90" s="24">
        <f t="shared" si="15"/>
        <v>6690.39</v>
      </c>
      <c r="U90" s="24">
        <f t="shared" si="16"/>
        <v>6690.39</v>
      </c>
      <c r="V90" s="24">
        <f t="shared" si="17"/>
        <v>6226.19</v>
      </c>
      <c r="X90" s="11"/>
      <c r="Y90" s="11"/>
      <c r="Z90" s="11"/>
      <c r="AA90" s="11"/>
    </row>
    <row r="91" spans="1:27" ht="12.75">
      <c r="A91" s="1" t="s">
        <v>101</v>
      </c>
      <c r="B91" s="1" t="s">
        <v>102</v>
      </c>
      <c r="C91" s="12">
        <v>9383377.4</v>
      </c>
      <c r="D91" s="3">
        <v>2917.32</v>
      </c>
      <c r="E91" s="3">
        <f t="shared" si="18"/>
        <v>9380460.08</v>
      </c>
      <c r="F91" s="3">
        <f t="shared" si="13"/>
        <v>0</v>
      </c>
      <c r="G91" s="3">
        <f t="shared" si="19"/>
        <v>2917.32</v>
      </c>
      <c r="H91" s="3"/>
      <c r="I91" s="29">
        <v>1336.4</v>
      </c>
      <c r="J91" s="29">
        <v>0</v>
      </c>
      <c r="K91" s="29">
        <f t="shared" si="20"/>
        <v>1336.4</v>
      </c>
      <c r="L91" s="12"/>
      <c r="M91" s="11">
        <v>7021.38</v>
      </c>
      <c r="N91" s="11">
        <v>7021.38</v>
      </c>
      <c r="O91" s="11">
        <v>6228.21</v>
      </c>
      <c r="P91" s="11"/>
      <c r="Q91" s="11">
        <f t="shared" si="14"/>
        <v>-2.18</v>
      </c>
      <c r="R91" s="11">
        <v>-2.02</v>
      </c>
      <c r="T91" s="24">
        <f t="shared" si="15"/>
        <v>7019.2</v>
      </c>
      <c r="U91" s="24">
        <f t="shared" si="16"/>
        <v>7019.2</v>
      </c>
      <c r="V91" s="24">
        <f t="shared" si="17"/>
        <v>6226.19</v>
      </c>
      <c r="X91" s="11"/>
      <c r="Y91" s="11"/>
      <c r="Z91" s="11"/>
      <c r="AA91" s="11"/>
    </row>
    <row r="92" spans="1:27" ht="12.75">
      <c r="A92" s="1" t="s">
        <v>101</v>
      </c>
      <c r="B92" s="1" t="s">
        <v>100</v>
      </c>
      <c r="C92" s="12">
        <v>5850929.64</v>
      </c>
      <c r="D92" s="3">
        <v>1819.07</v>
      </c>
      <c r="E92" s="3">
        <f t="shared" si="18"/>
        <v>5849110.569999999</v>
      </c>
      <c r="F92" s="3">
        <f t="shared" si="13"/>
        <v>0</v>
      </c>
      <c r="G92" s="3">
        <f t="shared" si="19"/>
        <v>1819.07</v>
      </c>
      <c r="H92" s="3"/>
      <c r="I92" s="29">
        <v>778.9</v>
      </c>
      <c r="J92" s="29">
        <v>0</v>
      </c>
      <c r="K92" s="29">
        <f t="shared" si="20"/>
        <v>778.9</v>
      </c>
      <c r="L92" s="12"/>
      <c r="M92" s="11">
        <v>7511.79</v>
      </c>
      <c r="N92" s="11">
        <v>7511.79</v>
      </c>
      <c r="O92" s="11">
        <v>6228.21</v>
      </c>
      <c r="P92" s="11"/>
      <c r="Q92" s="11">
        <f t="shared" si="14"/>
        <v>-2.34</v>
      </c>
      <c r="R92" s="11">
        <v>-2.02</v>
      </c>
      <c r="T92" s="24">
        <f t="shared" si="15"/>
        <v>7509.45</v>
      </c>
      <c r="U92" s="24">
        <f t="shared" si="16"/>
        <v>7509.45</v>
      </c>
      <c r="V92" s="24">
        <f t="shared" si="17"/>
        <v>6226.19</v>
      </c>
      <c r="X92" s="11"/>
      <c r="Y92" s="11"/>
      <c r="Z92" s="11"/>
      <c r="AA92" s="11"/>
    </row>
    <row r="93" spans="1:27" ht="12.75">
      <c r="A93" s="1" t="s">
        <v>97</v>
      </c>
      <c r="B93" s="1" t="s">
        <v>99</v>
      </c>
      <c r="C93" s="12">
        <v>164761576.656</v>
      </c>
      <c r="D93" s="3">
        <v>51224.9</v>
      </c>
      <c r="E93" s="3">
        <f t="shared" si="18"/>
        <v>164710351.75599998</v>
      </c>
      <c r="F93" s="3">
        <f t="shared" si="13"/>
        <v>215.13</v>
      </c>
      <c r="G93" s="3">
        <f t="shared" si="19"/>
        <v>51009.770000000004</v>
      </c>
      <c r="H93" s="3"/>
      <c r="I93" s="29">
        <v>25496</v>
      </c>
      <c r="J93" s="29">
        <v>106.5</v>
      </c>
      <c r="K93" s="29">
        <f t="shared" si="20"/>
        <v>25389.5</v>
      </c>
      <c r="L93" s="12"/>
      <c r="M93" s="11">
        <v>6457.67</v>
      </c>
      <c r="N93" s="11">
        <v>6463.23</v>
      </c>
      <c r="O93" s="11">
        <v>6228.21</v>
      </c>
      <c r="P93" s="11"/>
      <c r="Q93" s="11">
        <f t="shared" si="14"/>
        <v>-2.01</v>
      </c>
      <c r="R93" s="11">
        <v>-2.02</v>
      </c>
      <c r="T93" s="24">
        <f t="shared" si="15"/>
        <v>6460.24</v>
      </c>
      <c r="U93" s="24">
        <f t="shared" si="16"/>
        <v>6461.219999999999</v>
      </c>
      <c r="V93" s="24">
        <f t="shared" si="17"/>
        <v>6226.19</v>
      </c>
      <c r="X93" s="11"/>
      <c r="Y93" s="11"/>
      <c r="Z93" s="11"/>
      <c r="AA93" s="11"/>
    </row>
    <row r="94" spans="1:27" ht="12.75">
      <c r="A94" s="1" t="s">
        <v>97</v>
      </c>
      <c r="B94" s="1" t="s">
        <v>98</v>
      </c>
      <c r="C94" s="12">
        <v>93522345.07</v>
      </c>
      <c r="D94" s="3">
        <v>29076.4</v>
      </c>
      <c r="E94" s="3">
        <f t="shared" si="18"/>
        <v>93493268.66999999</v>
      </c>
      <c r="F94" s="3">
        <f t="shared" si="13"/>
        <v>0</v>
      </c>
      <c r="G94" s="3">
        <f t="shared" si="19"/>
        <v>29076.4</v>
      </c>
      <c r="H94" s="3"/>
      <c r="I94" s="29">
        <v>14469.9</v>
      </c>
      <c r="J94" s="29">
        <v>0</v>
      </c>
      <c r="K94" s="29">
        <f t="shared" si="20"/>
        <v>14469.9</v>
      </c>
      <c r="L94" s="12"/>
      <c r="M94" s="11">
        <v>6463.23</v>
      </c>
      <c r="N94" s="11">
        <v>6463.23</v>
      </c>
      <c r="O94" s="11">
        <v>6228.21</v>
      </c>
      <c r="P94" s="11"/>
      <c r="Q94" s="11">
        <f t="shared" si="14"/>
        <v>-2.01</v>
      </c>
      <c r="R94" s="11">
        <v>-2.02</v>
      </c>
      <c r="T94" s="24">
        <f t="shared" si="15"/>
        <v>6461.22</v>
      </c>
      <c r="U94" s="24">
        <f t="shared" si="16"/>
        <v>6461.219999999999</v>
      </c>
      <c r="V94" s="24">
        <f t="shared" si="17"/>
        <v>6226.19</v>
      </c>
      <c r="X94" s="11"/>
      <c r="Y94" s="11"/>
      <c r="Z94" s="11"/>
      <c r="AA94" s="11"/>
    </row>
    <row r="95" spans="1:27" ht="12.75">
      <c r="A95" s="1" t="s">
        <v>97</v>
      </c>
      <c r="B95" s="1" t="s">
        <v>206</v>
      </c>
      <c r="C95" s="12">
        <v>8190463.470000001</v>
      </c>
      <c r="D95" s="3">
        <v>0</v>
      </c>
      <c r="E95" s="3">
        <f t="shared" si="18"/>
        <v>8190463.470000001</v>
      </c>
      <c r="F95" s="3">
        <f t="shared" si="13"/>
        <v>0</v>
      </c>
      <c r="G95" s="3">
        <f t="shared" si="19"/>
        <v>0</v>
      </c>
      <c r="H95" s="3"/>
      <c r="I95" s="29">
        <v>1154.6</v>
      </c>
      <c r="J95" s="29">
        <v>0</v>
      </c>
      <c r="K95" s="29">
        <f t="shared" si="20"/>
        <v>1154.6</v>
      </c>
      <c r="L95" s="12"/>
      <c r="M95" s="11">
        <v>7093.77</v>
      </c>
      <c r="N95" s="11">
        <v>7093.77</v>
      </c>
      <c r="O95" s="11">
        <v>6228.21</v>
      </c>
      <c r="P95" s="11"/>
      <c r="Q95" s="11">
        <f t="shared" si="14"/>
        <v>0</v>
      </c>
      <c r="R95" s="11">
        <v>-2.02</v>
      </c>
      <c r="T95" s="24">
        <f t="shared" si="15"/>
        <v>7093.77</v>
      </c>
      <c r="U95" s="24">
        <f t="shared" si="16"/>
        <v>7093.77</v>
      </c>
      <c r="V95" s="24">
        <f t="shared" si="17"/>
        <v>6226.19</v>
      </c>
      <c r="X95" s="11"/>
      <c r="Y95" s="11"/>
      <c r="Z95" s="11"/>
      <c r="AA95" s="11"/>
    </row>
    <row r="96" spans="1:27" ht="12.75">
      <c r="A96" s="1" t="s">
        <v>91</v>
      </c>
      <c r="B96" s="1" t="s">
        <v>96</v>
      </c>
      <c r="C96" s="12">
        <v>9944041.02</v>
      </c>
      <c r="D96" s="3">
        <v>3091.63</v>
      </c>
      <c r="E96" s="3">
        <f t="shared" si="18"/>
        <v>9940949.389999999</v>
      </c>
      <c r="F96" s="3">
        <f t="shared" si="13"/>
        <v>0</v>
      </c>
      <c r="G96" s="3">
        <f t="shared" si="19"/>
        <v>3091.63</v>
      </c>
      <c r="H96" s="3"/>
      <c r="I96" s="29">
        <v>1452.1999999999998</v>
      </c>
      <c r="J96" s="29">
        <v>0</v>
      </c>
      <c r="K96" s="29">
        <f t="shared" si="20"/>
        <v>1452.1999999999998</v>
      </c>
      <c r="L96" s="12"/>
      <c r="M96" s="11">
        <v>6847.57</v>
      </c>
      <c r="N96" s="11">
        <v>6847.57</v>
      </c>
      <c r="O96" s="11">
        <v>6228.21</v>
      </c>
      <c r="P96" s="11"/>
      <c r="Q96" s="11">
        <f t="shared" si="14"/>
        <v>-2.13</v>
      </c>
      <c r="R96" s="11">
        <v>-2.02</v>
      </c>
      <c r="T96" s="24">
        <f t="shared" si="15"/>
        <v>6845.44</v>
      </c>
      <c r="U96" s="24">
        <f t="shared" si="16"/>
        <v>6845.44</v>
      </c>
      <c r="V96" s="24">
        <f t="shared" si="17"/>
        <v>6226.19</v>
      </c>
      <c r="X96" s="11"/>
      <c r="Y96" s="11"/>
      <c r="Z96" s="11"/>
      <c r="AA96" s="11"/>
    </row>
    <row r="97" spans="1:27" ht="12.75">
      <c r="A97" s="1" t="s">
        <v>91</v>
      </c>
      <c r="B97" s="1" t="s">
        <v>95</v>
      </c>
      <c r="C97" s="12">
        <v>2176332.3099999996</v>
      </c>
      <c r="D97" s="3">
        <v>676.63</v>
      </c>
      <c r="E97" s="3">
        <f t="shared" si="18"/>
        <v>2175655.6799999997</v>
      </c>
      <c r="F97" s="3">
        <f t="shared" si="13"/>
        <v>0</v>
      </c>
      <c r="G97" s="3">
        <f t="shared" si="19"/>
        <v>676.63</v>
      </c>
      <c r="H97" s="3"/>
      <c r="I97" s="29">
        <v>206</v>
      </c>
      <c r="J97" s="29">
        <v>0</v>
      </c>
      <c r="K97" s="29">
        <f t="shared" si="20"/>
        <v>206</v>
      </c>
      <c r="L97" s="12"/>
      <c r="M97" s="11">
        <v>10564.72</v>
      </c>
      <c r="N97" s="11">
        <v>10564.72</v>
      </c>
      <c r="O97" s="11">
        <v>6228.21</v>
      </c>
      <c r="P97" s="11"/>
      <c r="Q97" s="11">
        <f t="shared" si="14"/>
        <v>-3.28</v>
      </c>
      <c r="R97" s="11">
        <v>-2.02</v>
      </c>
      <c r="T97" s="24">
        <f t="shared" si="15"/>
        <v>10561.44</v>
      </c>
      <c r="U97" s="24">
        <f t="shared" si="16"/>
        <v>10561.439999999999</v>
      </c>
      <c r="V97" s="24">
        <f t="shared" si="17"/>
        <v>6226.19</v>
      </c>
      <c r="X97" s="11"/>
      <c r="Y97" s="11"/>
      <c r="Z97" s="11"/>
      <c r="AA97" s="11"/>
    </row>
    <row r="98" spans="1:27" ht="12.75">
      <c r="A98" s="1" t="s">
        <v>91</v>
      </c>
      <c r="B98" s="1" t="s">
        <v>94</v>
      </c>
      <c r="C98" s="12">
        <v>2789046.05</v>
      </c>
      <c r="D98" s="3">
        <v>867.12</v>
      </c>
      <c r="E98" s="3">
        <f t="shared" si="18"/>
        <v>2788178.9299999997</v>
      </c>
      <c r="F98" s="3">
        <f t="shared" si="13"/>
        <v>0</v>
      </c>
      <c r="G98" s="3">
        <f t="shared" si="19"/>
        <v>867.12</v>
      </c>
      <c r="H98" s="3"/>
      <c r="I98" s="29">
        <v>326.1</v>
      </c>
      <c r="J98" s="29">
        <v>0</v>
      </c>
      <c r="K98" s="29">
        <f t="shared" si="20"/>
        <v>326.1</v>
      </c>
      <c r="L98" s="12"/>
      <c r="M98" s="11">
        <v>8552.73</v>
      </c>
      <c r="N98" s="11">
        <v>8552.73</v>
      </c>
      <c r="O98" s="11">
        <v>6228.21</v>
      </c>
      <c r="P98" s="11"/>
      <c r="Q98" s="11">
        <f t="shared" si="14"/>
        <v>-2.66</v>
      </c>
      <c r="R98" s="11">
        <v>-2.02</v>
      </c>
      <c r="T98" s="24">
        <f t="shared" si="15"/>
        <v>8550.07</v>
      </c>
      <c r="U98" s="24">
        <f t="shared" si="16"/>
        <v>8550.07</v>
      </c>
      <c r="V98" s="24">
        <f t="shared" si="17"/>
        <v>6226.19</v>
      </c>
      <c r="X98" s="11"/>
      <c r="Y98" s="11"/>
      <c r="Z98" s="11"/>
      <c r="AA98" s="11"/>
    </row>
    <row r="99" spans="1:27" ht="12.75">
      <c r="A99" s="1" t="s">
        <v>91</v>
      </c>
      <c r="B99" s="1" t="s">
        <v>93</v>
      </c>
      <c r="C99" s="12">
        <v>1498674.11</v>
      </c>
      <c r="D99" s="3">
        <v>465.94</v>
      </c>
      <c r="E99" s="3">
        <f t="shared" si="18"/>
        <v>1498208.1700000002</v>
      </c>
      <c r="F99" s="3">
        <f t="shared" si="13"/>
        <v>0</v>
      </c>
      <c r="G99" s="3">
        <f t="shared" si="19"/>
        <v>465.94</v>
      </c>
      <c r="H99" s="3"/>
      <c r="I99" s="29">
        <v>122.89999999999999</v>
      </c>
      <c r="J99" s="29">
        <v>0</v>
      </c>
      <c r="K99" s="29">
        <f t="shared" si="20"/>
        <v>122.89999999999999</v>
      </c>
      <c r="L99" s="12"/>
      <c r="M99" s="11">
        <v>12194.26</v>
      </c>
      <c r="N99" s="11">
        <v>12194.26</v>
      </c>
      <c r="O99" s="11">
        <v>6228.21</v>
      </c>
      <c r="P99" s="11"/>
      <c r="Q99" s="11">
        <f t="shared" si="14"/>
        <v>-3.79</v>
      </c>
      <c r="R99" s="11">
        <v>-2.02</v>
      </c>
      <c r="T99" s="24">
        <f t="shared" si="15"/>
        <v>12190.47</v>
      </c>
      <c r="U99" s="24">
        <f t="shared" si="16"/>
        <v>12190.47</v>
      </c>
      <c r="V99" s="24">
        <f t="shared" si="17"/>
        <v>6226.19</v>
      </c>
      <c r="X99" s="11"/>
      <c r="Y99" s="11"/>
      <c r="Z99" s="11"/>
      <c r="AA99" s="11"/>
    </row>
    <row r="100" spans="1:27" ht="12.75">
      <c r="A100" s="1" t="s">
        <v>91</v>
      </c>
      <c r="B100" s="1" t="s">
        <v>92</v>
      </c>
      <c r="C100" s="12">
        <v>2828716.39</v>
      </c>
      <c r="D100" s="3">
        <v>879.46</v>
      </c>
      <c r="E100" s="3">
        <f t="shared" si="18"/>
        <v>2827836.93</v>
      </c>
      <c r="F100" s="3">
        <f aca="true" t="shared" si="21" ref="F100:F131">J100*-R100</f>
        <v>799.92</v>
      </c>
      <c r="G100" s="3">
        <f t="shared" si="19"/>
        <v>79.54000000000008</v>
      </c>
      <c r="H100" s="3"/>
      <c r="I100" s="29">
        <v>436.4</v>
      </c>
      <c r="J100" s="29">
        <v>396</v>
      </c>
      <c r="K100" s="29">
        <f t="shared" si="20"/>
        <v>40.39999999999998</v>
      </c>
      <c r="L100" s="12"/>
      <c r="M100" s="11">
        <v>6481.93</v>
      </c>
      <c r="N100" s="11">
        <v>8968.94</v>
      </c>
      <c r="O100" s="11">
        <v>6228.21</v>
      </c>
      <c r="P100" s="11"/>
      <c r="Q100" s="11">
        <f aca="true" t="shared" si="22" ref="Q100:Q131">ROUND(G100/-K100,2)</f>
        <v>-1.97</v>
      </c>
      <c r="R100" s="11">
        <v>-2.02</v>
      </c>
      <c r="T100" s="24">
        <f aca="true" t="shared" si="23" ref="T100:T131">ROUND(E100/I100,2)</f>
        <v>6479.92</v>
      </c>
      <c r="U100" s="24">
        <f aca="true" t="shared" si="24" ref="U100:U131">N100+Q100</f>
        <v>8966.970000000001</v>
      </c>
      <c r="V100" s="24">
        <f aca="true" t="shared" si="25" ref="V100:V131">O100+R100</f>
        <v>6226.19</v>
      </c>
      <c r="X100" s="11"/>
      <c r="Y100" s="11"/>
      <c r="Z100" s="11"/>
      <c r="AA100" s="11"/>
    </row>
    <row r="101" spans="1:27" ht="12.75">
      <c r="A101" s="1" t="s">
        <v>91</v>
      </c>
      <c r="B101" s="1" t="s">
        <v>90</v>
      </c>
      <c r="C101" s="12">
        <v>733518.0800000001</v>
      </c>
      <c r="D101" s="3">
        <v>228.05</v>
      </c>
      <c r="E101" s="3">
        <f t="shared" si="18"/>
        <v>733290.03</v>
      </c>
      <c r="F101" s="3">
        <f t="shared" si="21"/>
        <v>0</v>
      </c>
      <c r="G101" s="3">
        <f t="shared" si="19"/>
        <v>228.05</v>
      </c>
      <c r="H101" s="3"/>
      <c r="I101" s="29">
        <v>57</v>
      </c>
      <c r="J101" s="29">
        <v>0</v>
      </c>
      <c r="K101" s="29">
        <f t="shared" si="20"/>
        <v>57</v>
      </c>
      <c r="L101" s="12"/>
      <c r="M101" s="11">
        <v>12868.74</v>
      </c>
      <c r="N101" s="11">
        <v>12868.74</v>
      </c>
      <c r="O101" s="11">
        <v>6228.21</v>
      </c>
      <c r="P101" s="11"/>
      <c r="Q101" s="11">
        <f t="shared" si="22"/>
        <v>-4</v>
      </c>
      <c r="R101" s="11">
        <v>-2.02</v>
      </c>
      <c r="T101" s="24">
        <f t="shared" si="23"/>
        <v>12864.74</v>
      </c>
      <c r="U101" s="24">
        <f t="shared" si="24"/>
        <v>12864.74</v>
      </c>
      <c r="V101" s="24">
        <f t="shared" si="25"/>
        <v>6226.19</v>
      </c>
      <c r="X101" s="11"/>
      <c r="Y101" s="11"/>
      <c r="Z101" s="11"/>
      <c r="AA101" s="11"/>
    </row>
    <row r="102" spans="1:27" ht="12.75">
      <c r="A102" s="1" t="s">
        <v>87</v>
      </c>
      <c r="B102" s="1" t="s">
        <v>89</v>
      </c>
      <c r="C102" s="12">
        <v>1928338.21</v>
      </c>
      <c r="D102" s="3">
        <v>599.53</v>
      </c>
      <c r="E102" s="3">
        <f t="shared" si="18"/>
        <v>1927738.68</v>
      </c>
      <c r="F102" s="3">
        <f t="shared" si="21"/>
        <v>0</v>
      </c>
      <c r="G102" s="3">
        <f t="shared" si="19"/>
        <v>599.53</v>
      </c>
      <c r="H102" s="3"/>
      <c r="I102" s="29">
        <v>170.79999999999998</v>
      </c>
      <c r="J102" s="29">
        <v>0</v>
      </c>
      <c r="K102" s="29">
        <f t="shared" si="20"/>
        <v>170.79999999999998</v>
      </c>
      <c r="L102" s="12"/>
      <c r="M102" s="11">
        <v>11290.04</v>
      </c>
      <c r="N102" s="11">
        <v>11290.04</v>
      </c>
      <c r="O102" s="11">
        <v>6228.21</v>
      </c>
      <c r="P102" s="11"/>
      <c r="Q102" s="11">
        <f t="shared" si="22"/>
        <v>-3.51</v>
      </c>
      <c r="R102" s="11">
        <v>-2.02</v>
      </c>
      <c r="T102" s="24">
        <f t="shared" si="23"/>
        <v>11286.53</v>
      </c>
      <c r="U102" s="24">
        <f t="shared" si="24"/>
        <v>11286.53</v>
      </c>
      <c r="V102" s="24">
        <f t="shared" si="25"/>
        <v>6226.19</v>
      </c>
      <c r="X102" s="11"/>
      <c r="Y102" s="11"/>
      <c r="Z102" s="11"/>
      <c r="AA102" s="11"/>
    </row>
    <row r="103" spans="1:27" ht="12.75">
      <c r="A103" s="1" t="s">
        <v>87</v>
      </c>
      <c r="B103" s="1" t="s">
        <v>88</v>
      </c>
      <c r="C103" s="12">
        <v>3448721.9</v>
      </c>
      <c r="D103" s="3">
        <v>1072.22</v>
      </c>
      <c r="E103" s="3">
        <f t="shared" si="18"/>
        <v>3447649.6799999997</v>
      </c>
      <c r="F103" s="3">
        <f t="shared" si="21"/>
        <v>0</v>
      </c>
      <c r="G103" s="3">
        <f t="shared" si="19"/>
        <v>1072.22</v>
      </c>
      <c r="H103" s="3"/>
      <c r="I103" s="29">
        <v>462</v>
      </c>
      <c r="J103" s="29">
        <v>0</v>
      </c>
      <c r="K103" s="29">
        <f t="shared" si="20"/>
        <v>462</v>
      </c>
      <c r="L103" s="12"/>
      <c r="M103" s="11">
        <v>7464.77</v>
      </c>
      <c r="N103" s="11">
        <v>7464.77</v>
      </c>
      <c r="O103" s="11">
        <v>6228.21</v>
      </c>
      <c r="P103" s="11"/>
      <c r="Q103" s="11">
        <f t="shared" si="22"/>
        <v>-2.32</v>
      </c>
      <c r="R103" s="11">
        <v>-2.02</v>
      </c>
      <c r="T103" s="24">
        <f t="shared" si="23"/>
        <v>7462.45</v>
      </c>
      <c r="U103" s="24">
        <f t="shared" si="24"/>
        <v>7462.450000000001</v>
      </c>
      <c r="V103" s="24">
        <f t="shared" si="25"/>
        <v>6226.19</v>
      </c>
      <c r="X103" s="11"/>
      <c r="Y103" s="11"/>
      <c r="Z103" s="11"/>
      <c r="AA103" s="11"/>
    </row>
    <row r="104" spans="1:27" ht="12.75">
      <c r="A104" s="1" t="s">
        <v>87</v>
      </c>
      <c r="B104" s="1" t="s">
        <v>86</v>
      </c>
      <c r="C104" s="12">
        <v>1677113.9000000001</v>
      </c>
      <c r="D104" s="3">
        <v>521.42</v>
      </c>
      <c r="E104" s="3">
        <f t="shared" si="18"/>
        <v>1676592.4800000002</v>
      </c>
      <c r="F104" s="3">
        <f t="shared" si="21"/>
        <v>356.53000000000003</v>
      </c>
      <c r="G104" s="3">
        <f t="shared" si="19"/>
        <v>164.88999999999993</v>
      </c>
      <c r="H104" s="3"/>
      <c r="I104" s="29">
        <v>233.1</v>
      </c>
      <c r="J104" s="29">
        <v>176.5</v>
      </c>
      <c r="K104" s="29">
        <f t="shared" si="20"/>
        <v>56.599999999999994</v>
      </c>
      <c r="L104" s="12"/>
      <c r="M104" s="11">
        <v>7194.83</v>
      </c>
      <c r="N104" s="11">
        <v>10209.1</v>
      </c>
      <c r="O104" s="11">
        <v>6228.21</v>
      </c>
      <c r="P104" s="11"/>
      <c r="Q104" s="11">
        <f t="shared" si="22"/>
        <v>-2.91</v>
      </c>
      <c r="R104" s="11">
        <v>-2.02</v>
      </c>
      <c r="T104" s="24">
        <f t="shared" si="23"/>
        <v>7192.59</v>
      </c>
      <c r="U104" s="24">
        <f t="shared" si="24"/>
        <v>10206.19</v>
      </c>
      <c r="V104" s="24">
        <f t="shared" si="25"/>
        <v>6226.19</v>
      </c>
      <c r="X104" s="11"/>
      <c r="Y104" s="11"/>
      <c r="Z104" s="11"/>
      <c r="AA104" s="11"/>
    </row>
    <row r="105" spans="1:27" ht="12.75">
      <c r="A105" s="1" t="s">
        <v>82</v>
      </c>
      <c r="B105" s="1" t="s">
        <v>85</v>
      </c>
      <c r="C105" s="12">
        <v>15105356.82</v>
      </c>
      <c r="D105" s="3">
        <v>4696.3</v>
      </c>
      <c r="E105" s="3">
        <f t="shared" si="18"/>
        <v>15100660.52</v>
      </c>
      <c r="F105" s="3">
        <f t="shared" si="21"/>
        <v>0</v>
      </c>
      <c r="G105" s="3">
        <f t="shared" si="19"/>
        <v>4696.3</v>
      </c>
      <c r="H105" s="3"/>
      <c r="I105" s="29">
        <v>2336.7999999999997</v>
      </c>
      <c r="J105" s="29">
        <v>0</v>
      </c>
      <c r="K105" s="29">
        <f t="shared" si="20"/>
        <v>2336.7999999999997</v>
      </c>
      <c r="L105" s="12"/>
      <c r="M105" s="11">
        <v>6464.12</v>
      </c>
      <c r="N105" s="11">
        <v>6464.12</v>
      </c>
      <c r="O105" s="11">
        <v>6228.21</v>
      </c>
      <c r="P105" s="11"/>
      <c r="Q105" s="11">
        <f t="shared" si="22"/>
        <v>-2.01</v>
      </c>
      <c r="R105" s="11">
        <v>-2.02</v>
      </c>
      <c r="T105" s="24">
        <f t="shared" si="23"/>
        <v>6462.11</v>
      </c>
      <c r="U105" s="24">
        <f t="shared" si="24"/>
        <v>6462.11</v>
      </c>
      <c r="V105" s="24">
        <f t="shared" si="25"/>
        <v>6226.19</v>
      </c>
      <c r="X105" s="11"/>
      <c r="Y105" s="11"/>
      <c r="Z105" s="11"/>
      <c r="AA105" s="11"/>
    </row>
    <row r="106" spans="1:27" ht="12.75">
      <c r="A106" s="1" t="s">
        <v>82</v>
      </c>
      <c r="B106" s="1" t="s">
        <v>84</v>
      </c>
      <c r="C106" s="12">
        <v>2062061.05</v>
      </c>
      <c r="D106" s="3">
        <v>641.1</v>
      </c>
      <c r="E106" s="3">
        <f t="shared" si="18"/>
        <v>2061419.95</v>
      </c>
      <c r="F106" s="3">
        <f t="shared" si="21"/>
        <v>0</v>
      </c>
      <c r="G106" s="3">
        <f t="shared" si="19"/>
        <v>641.1</v>
      </c>
      <c r="H106" s="3"/>
      <c r="I106" s="29">
        <v>187.9</v>
      </c>
      <c r="J106" s="29">
        <v>0</v>
      </c>
      <c r="K106" s="29">
        <f t="shared" si="20"/>
        <v>187.9</v>
      </c>
      <c r="L106" s="12"/>
      <c r="M106" s="11">
        <v>10974.25</v>
      </c>
      <c r="N106" s="11">
        <v>10974.25</v>
      </c>
      <c r="O106" s="11">
        <v>6228.21</v>
      </c>
      <c r="P106" s="11"/>
      <c r="Q106" s="11">
        <f t="shared" si="22"/>
        <v>-3.41</v>
      </c>
      <c r="R106" s="11">
        <v>-2.02</v>
      </c>
      <c r="T106" s="24">
        <f t="shared" si="23"/>
        <v>10970.84</v>
      </c>
      <c r="U106" s="24">
        <f t="shared" si="24"/>
        <v>10970.84</v>
      </c>
      <c r="V106" s="24">
        <f t="shared" si="25"/>
        <v>6226.19</v>
      </c>
      <c r="X106" s="11"/>
      <c r="Y106" s="11"/>
      <c r="Z106" s="11"/>
      <c r="AA106" s="11"/>
    </row>
    <row r="107" spans="1:27" ht="12.75">
      <c r="A107" s="1" t="s">
        <v>82</v>
      </c>
      <c r="B107" s="1" t="s">
        <v>83</v>
      </c>
      <c r="C107" s="12">
        <v>2739893.3499999996</v>
      </c>
      <c r="D107" s="3">
        <v>851.84</v>
      </c>
      <c r="E107" s="3">
        <f t="shared" si="18"/>
        <v>2739041.51</v>
      </c>
      <c r="F107" s="3">
        <f t="shared" si="21"/>
        <v>0</v>
      </c>
      <c r="G107" s="3">
        <f t="shared" si="19"/>
        <v>851.84</v>
      </c>
      <c r="H107" s="3"/>
      <c r="I107" s="29">
        <v>308.7</v>
      </c>
      <c r="J107" s="29">
        <v>0</v>
      </c>
      <c r="K107" s="29">
        <f t="shared" si="20"/>
        <v>308.7</v>
      </c>
      <c r="L107" s="12"/>
      <c r="M107" s="11">
        <v>8875.59</v>
      </c>
      <c r="N107" s="11">
        <v>8875.59</v>
      </c>
      <c r="O107" s="11">
        <v>6228.21</v>
      </c>
      <c r="P107" s="11"/>
      <c r="Q107" s="11">
        <f t="shared" si="22"/>
        <v>-2.76</v>
      </c>
      <c r="R107" s="11">
        <v>-2.02</v>
      </c>
      <c r="T107" s="24">
        <f t="shared" si="23"/>
        <v>8872.83</v>
      </c>
      <c r="U107" s="24">
        <f t="shared" si="24"/>
        <v>8872.83</v>
      </c>
      <c r="V107" s="24">
        <f t="shared" si="25"/>
        <v>6226.19</v>
      </c>
      <c r="X107" s="11"/>
      <c r="Y107" s="11"/>
      <c r="Z107" s="11"/>
      <c r="AA107" s="11"/>
    </row>
    <row r="108" spans="1:27" ht="12.75">
      <c r="A108" s="1" t="s">
        <v>82</v>
      </c>
      <c r="B108" s="1" t="s">
        <v>81</v>
      </c>
      <c r="C108" s="12">
        <v>1905097.8699999999</v>
      </c>
      <c r="D108" s="3">
        <v>592.3</v>
      </c>
      <c r="E108" s="3">
        <f t="shared" si="18"/>
        <v>1904505.5699999998</v>
      </c>
      <c r="F108" s="3">
        <f t="shared" si="21"/>
        <v>0</v>
      </c>
      <c r="G108" s="3">
        <f t="shared" si="19"/>
        <v>592.3</v>
      </c>
      <c r="H108" s="3"/>
      <c r="I108" s="29">
        <v>161.1</v>
      </c>
      <c r="J108" s="29">
        <v>0</v>
      </c>
      <c r="K108" s="29">
        <f t="shared" si="20"/>
        <v>161.1</v>
      </c>
      <c r="L108" s="12"/>
      <c r="M108" s="11">
        <v>11825.56</v>
      </c>
      <c r="N108" s="11">
        <v>11825.56</v>
      </c>
      <c r="O108" s="11">
        <v>6228.21</v>
      </c>
      <c r="P108" s="11"/>
      <c r="Q108" s="11">
        <f t="shared" si="22"/>
        <v>-3.68</v>
      </c>
      <c r="R108" s="11">
        <v>-2.02</v>
      </c>
      <c r="T108" s="24">
        <f t="shared" si="23"/>
        <v>11821.88</v>
      </c>
      <c r="U108" s="24">
        <f t="shared" si="24"/>
        <v>11821.88</v>
      </c>
      <c r="V108" s="24">
        <f t="shared" si="25"/>
        <v>6226.19</v>
      </c>
      <c r="X108" s="11"/>
      <c r="Y108" s="11"/>
      <c r="Z108" s="11"/>
      <c r="AA108" s="11"/>
    </row>
    <row r="109" spans="1:27" ht="12.75">
      <c r="A109" s="1" t="s">
        <v>79</v>
      </c>
      <c r="B109" s="1" t="s">
        <v>80</v>
      </c>
      <c r="C109" s="12">
        <v>1675357.71</v>
      </c>
      <c r="D109" s="3">
        <v>520.87</v>
      </c>
      <c r="E109" s="3">
        <f t="shared" si="18"/>
        <v>1674836.8399999999</v>
      </c>
      <c r="F109" s="3">
        <f t="shared" si="21"/>
        <v>0</v>
      </c>
      <c r="G109" s="3">
        <f t="shared" si="19"/>
        <v>520.87</v>
      </c>
      <c r="H109" s="3"/>
      <c r="I109" s="29">
        <v>137.5</v>
      </c>
      <c r="J109" s="29">
        <v>0</v>
      </c>
      <c r="K109" s="29">
        <f t="shared" si="20"/>
        <v>137.5</v>
      </c>
      <c r="L109" s="12"/>
      <c r="M109" s="11">
        <v>12184.42</v>
      </c>
      <c r="N109" s="11">
        <v>12184.42</v>
      </c>
      <c r="O109" s="11">
        <v>6228.21</v>
      </c>
      <c r="P109" s="11"/>
      <c r="Q109" s="11">
        <f t="shared" si="22"/>
        <v>-3.79</v>
      </c>
      <c r="R109" s="11">
        <v>-2.02</v>
      </c>
      <c r="T109" s="24">
        <f t="shared" si="23"/>
        <v>12180.63</v>
      </c>
      <c r="U109" s="24">
        <f t="shared" si="24"/>
        <v>12180.63</v>
      </c>
      <c r="V109" s="24">
        <f t="shared" si="25"/>
        <v>6226.19</v>
      </c>
      <c r="X109" s="11"/>
      <c r="Y109" s="11"/>
      <c r="Z109" s="11"/>
      <c r="AA109" s="11"/>
    </row>
    <row r="110" spans="1:27" ht="12.75">
      <c r="A110" s="1" t="s">
        <v>79</v>
      </c>
      <c r="B110" s="1" t="s">
        <v>81</v>
      </c>
      <c r="C110" s="12">
        <v>3431961.38</v>
      </c>
      <c r="D110" s="3">
        <v>1067.01</v>
      </c>
      <c r="E110" s="3">
        <f t="shared" si="18"/>
        <v>3430894.37</v>
      </c>
      <c r="F110" s="3">
        <f t="shared" si="21"/>
        <v>0</v>
      </c>
      <c r="G110" s="3">
        <f t="shared" si="19"/>
        <v>1067.01</v>
      </c>
      <c r="H110" s="3"/>
      <c r="I110" s="29">
        <v>463.90000000000003</v>
      </c>
      <c r="J110" s="29">
        <v>0</v>
      </c>
      <c r="K110" s="29">
        <f t="shared" si="20"/>
        <v>463.90000000000003</v>
      </c>
      <c r="L110" s="12"/>
      <c r="M110" s="11">
        <v>7398.06</v>
      </c>
      <c r="N110" s="11">
        <v>7398.06</v>
      </c>
      <c r="O110" s="11">
        <v>6228.21</v>
      </c>
      <c r="P110" s="11"/>
      <c r="Q110" s="11">
        <f t="shared" si="22"/>
        <v>-2.3</v>
      </c>
      <c r="R110" s="11">
        <v>-2.02</v>
      </c>
      <c r="T110" s="24">
        <f t="shared" si="23"/>
        <v>7395.76</v>
      </c>
      <c r="U110" s="24">
        <f t="shared" si="24"/>
        <v>7395.76</v>
      </c>
      <c r="V110" s="24">
        <f t="shared" si="25"/>
        <v>6226.19</v>
      </c>
      <c r="X110" s="11"/>
      <c r="Y110" s="11"/>
      <c r="Z110" s="11"/>
      <c r="AA110" s="11"/>
    </row>
    <row r="111" spans="1:27" ht="12.75">
      <c r="A111" s="1" t="s">
        <v>79</v>
      </c>
      <c r="B111" s="1" t="s">
        <v>78</v>
      </c>
      <c r="C111" s="12">
        <v>135890782.43499997</v>
      </c>
      <c r="D111" s="3">
        <v>42248.88</v>
      </c>
      <c r="E111" s="3">
        <f t="shared" si="18"/>
        <v>135848533.55499998</v>
      </c>
      <c r="F111" s="3">
        <f t="shared" si="21"/>
        <v>0</v>
      </c>
      <c r="G111" s="3">
        <f t="shared" si="19"/>
        <v>42248.88</v>
      </c>
      <c r="H111" s="3"/>
      <c r="I111" s="29">
        <v>21025.2</v>
      </c>
      <c r="J111" s="29">
        <v>0</v>
      </c>
      <c r="K111" s="29">
        <f t="shared" si="20"/>
        <v>21025.2</v>
      </c>
      <c r="L111" s="12"/>
      <c r="M111" s="11">
        <v>6463.23</v>
      </c>
      <c r="N111" s="11">
        <v>6463.23</v>
      </c>
      <c r="O111" s="11">
        <v>6228.21</v>
      </c>
      <c r="P111" s="11"/>
      <c r="Q111" s="11">
        <f t="shared" si="22"/>
        <v>-2.01</v>
      </c>
      <c r="R111" s="11">
        <v>-2.02</v>
      </c>
      <c r="T111" s="24">
        <f t="shared" si="23"/>
        <v>6461.22</v>
      </c>
      <c r="U111" s="24">
        <f t="shared" si="24"/>
        <v>6461.219999999999</v>
      </c>
      <c r="V111" s="24">
        <f t="shared" si="25"/>
        <v>6226.19</v>
      </c>
      <c r="X111" s="11"/>
      <c r="Y111" s="11"/>
      <c r="Z111" s="11"/>
      <c r="AA111" s="11"/>
    </row>
    <row r="112" spans="1:27" ht="12.75">
      <c r="A112" s="1" t="s">
        <v>77</v>
      </c>
      <c r="B112" s="1" t="s">
        <v>76</v>
      </c>
      <c r="C112" s="12">
        <v>1384112.0499999998</v>
      </c>
      <c r="D112" s="3">
        <v>430.32</v>
      </c>
      <c r="E112" s="3">
        <f t="shared" si="18"/>
        <v>1383681.7299999997</v>
      </c>
      <c r="F112" s="3">
        <f t="shared" si="21"/>
        <v>0</v>
      </c>
      <c r="G112" s="3">
        <f t="shared" si="19"/>
        <v>430.32</v>
      </c>
      <c r="H112" s="3"/>
      <c r="I112" s="29">
        <v>105.8</v>
      </c>
      <c r="J112" s="29">
        <v>0</v>
      </c>
      <c r="K112" s="29">
        <f t="shared" si="20"/>
        <v>105.8</v>
      </c>
      <c r="L112" s="12"/>
      <c r="M112" s="11">
        <v>13082.34</v>
      </c>
      <c r="N112" s="11">
        <v>13082.34</v>
      </c>
      <c r="O112" s="11">
        <v>6228.21</v>
      </c>
      <c r="P112" s="11"/>
      <c r="Q112" s="11">
        <f t="shared" si="22"/>
        <v>-4.07</v>
      </c>
      <c r="R112" s="11">
        <v>-2.02</v>
      </c>
      <c r="T112" s="24">
        <f>ROUND(E112/I112,2)-0.01</f>
        <v>13078.27</v>
      </c>
      <c r="U112" s="24">
        <f t="shared" si="24"/>
        <v>13078.27</v>
      </c>
      <c r="V112" s="24">
        <f t="shared" si="25"/>
        <v>6226.19</v>
      </c>
      <c r="X112" s="11"/>
      <c r="Y112" s="11"/>
      <c r="Z112" s="11"/>
      <c r="AA112" s="11"/>
    </row>
    <row r="113" spans="1:27" ht="12.75">
      <c r="A113" s="1" t="s">
        <v>31</v>
      </c>
      <c r="B113" s="1" t="s">
        <v>31</v>
      </c>
      <c r="C113" s="12">
        <v>14654089.73</v>
      </c>
      <c r="D113" s="3">
        <v>4556</v>
      </c>
      <c r="E113" s="3">
        <f t="shared" si="18"/>
        <v>14649533.73</v>
      </c>
      <c r="F113" s="3">
        <f t="shared" si="21"/>
        <v>0</v>
      </c>
      <c r="G113" s="3">
        <f t="shared" si="19"/>
        <v>4556</v>
      </c>
      <c r="H113" s="3"/>
      <c r="I113" s="29">
        <v>2267.3</v>
      </c>
      <c r="J113" s="29">
        <v>0</v>
      </c>
      <c r="K113" s="29">
        <f t="shared" si="20"/>
        <v>2267.3</v>
      </c>
      <c r="L113" s="12"/>
      <c r="M113" s="11">
        <v>6463.23</v>
      </c>
      <c r="N113" s="11">
        <v>6463.23</v>
      </c>
      <c r="O113" s="11">
        <v>6228.21</v>
      </c>
      <c r="P113" s="11"/>
      <c r="Q113" s="11">
        <f t="shared" si="22"/>
        <v>-2.01</v>
      </c>
      <c r="R113" s="11">
        <v>-2.02</v>
      </c>
      <c r="T113" s="24">
        <f t="shared" si="23"/>
        <v>6461.22</v>
      </c>
      <c r="U113" s="24">
        <f t="shared" si="24"/>
        <v>6461.219999999999</v>
      </c>
      <c r="V113" s="24">
        <f t="shared" si="25"/>
        <v>6226.19</v>
      </c>
      <c r="X113" s="11"/>
      <c r="Y113" s="11"/>
      <c r="Z113" s="11"/>
      <c r="AA113" s="11"/>
    </row>
    <row r="114" spans="1:27" ht="12.75">
      <c r="A114" s="1" t="s">
        <v>74</v>
      </c>
      <c r="B114" s="1" t="s">
        <v>74</v>
      </c>
      <c r="C114" s="12">
        <v>18740765.64</v>
      </c>
      <c r="D114" s="3">
        <v>5826.56</v>
      </c>
      <c r="E114" s="3">
        <f t="shared" si="18"/>
        <v>18734939.080000002</v>
      </c>
      <c r="F114" s="3">
        <f t="shared" si="21"/>
        <v>0</v>
      </c>
      <c r="G114" s="3">
        <f t="shared" si="19"/>
        <v>5826.56</v>
      </c>
      <c r="H114" s="3"/>
      <c r="I114" s="29">
        <v>2873.4</v>
      </c>
      <c r="J114" s="29">
        <v>0</v>
      </c>
      <c r="K114" s="29">
        <f t="shared" si="20"/>
        <v>2873.4</v>
      </c>
      <c r="L114" s="12"/>
      <c r="M114" s="11">
        <v>6522.16</v>
      </c>
      <c r="N114" s="11">
        <v>6522.16</v>
      </c>
      <c r="O114" s="11">
        <v>6228.21</v>
      </c>
      <c r="P114" s="11"/>
      <c r="Q114" s="11">
        <f t="shared" si="22"/>
        <v>-2.03</v>
      </c>
      <c r="R114" s="11">
        <v>-2.02</v>
      </c>
      <c r="T114" s="24">
        <f t="shared" si="23"/>
        <v>6520.13</v>
      </c>
      <c r="U114" s="24">
        <f t="shared" si="24"/>
        <v>6520.13</v>
      </c>
      <c r="V114" s="24">
        <f t="shared" si="25"/>
        <v>6226.19</v>
      </c>
      <c r="X114" s="11"/>
      <c r="Y114" s="11"/>
      <c r="Z114" s="11"/>
      <c r="AA114" s="11"/>
    </row>
    <row r="115" spans="1:27" ht="12.75">
      <c r="A115" s="1" t="s">
        <v>207</v>
      </c>
      <c r="B115" s="1" t="s">
        <v>75</v>
      </c>
      <c r="C115" s="12">
        <v>4799637.529999999</v>
      </c>
      <c r="D115" s="3">
        <v>1492.22</v>
      </c>
      <c r="E115" s="3">
        <f t="shared" si="18"/>
        <v>4798145.31</v>
      </c>
      <c r="F115" s="3">
        <f t="shared" si="21"/>
        <v>0</v>
      </c>
      <c r="G115" s="3">
        <f t="shared" si="19"/>
        <v>1492.22</v>
      </c>
      <c r="H115" s="3"/>
      <c r="I115" s="29">
        <v>664.8</v>
      </c>
      <c r="J115" s="29">
        <v>0</v>
      </c>
      <c r="K115" s="29">
        <f t="shared" si="20"/>
        <v>664.8</v>
      </c>
      <c r="L115" s="12"/>
      <c r="M115" s="11">
        <v>7219.67</v>
      </c>
      <c r="N115" s="11">
        <v>7219.67</v>
      </c>
      <c r="O115" s="11">
        <v>6228.21</v>
      </c>
      <c r="P115" s="11"/>
      <c r="Q115" s="11">
        <f t="shared" si="22"/>
        <v>-2.24</v>
      </c>
      <c r="R115" s="11">
        <v>-2.02</v>
      </c>
      <c r="T115" s="24">
        <f t="shared" si="23"/>
        <v>7217.43</v>
      </c>
      <c r="U115" s="24">
        <f t="shared" si="24"/>
        <v>7217.43</v>
      </c>
      <c r="V115" s="24">
        <f t="shared" si="25"/>
        <v>6226.19</v>
      </c>
      <c r="X115" s="11"/>
      <c r="Y115" s="11"/>
      <c r="Z115" s="11"/>
      <c r="AA115" s="11"/>
    </row>
    <row r="116" spans="1:27" ht="12.75">
      <c r="A116" s="1" t="s">
        <v>74</v>
      </c>
      <c r="B116" s="1" t="s">
        <v>73</v>
      </c>
      <c r="C116" s="12">
        <v>3169482.7199999997</v>
      </c>
      <c r="D116" s="3">
        <v>985.61</v>
      </c>
      <c r="E116" s="3">
        <f t="shared" si="18"/>
        <v>3168497.11</v>
      </c>
      <c r="F116" s="3">
        <f t="shared" si="21"/>
        <v>0</v>
      </c>
      <c r="G116" s="3">
        <f t="shared" si="19"/>
        <v>985.61</v>
      </c>
      <c r="H116" s="3"/>
      <c r="I116" s="29">
        <v>373.90000000000003</v>
      </c>
      <c r="J116" s="29">
        <v>0</v>
      </c>
      <c r="K116" s="29">
        <f t="shared" si="20"/>
        <v>373.90000000000003</v>
      </c>
      <c r="L116" s="12"/>
      <c r="M116" s="11">
        <v>8476.82</v>
      </c>
      <c r="N116" s="11">
        <v>8476.82</v>
      </c>
      <c r="O116" s="11">
        <v>6228.21</v>
      </c>
      <c r="P116" s="11"/>
      <c r="Q116" s="11">
        <f t="shared" si="22"/>
        <v>-2.64</v>
      </c>
      <c r="R116" s="11">
        <v>-2.02</v>
      </c>
      <c r="T116" s="24">
        <f t="shared" si="23"/>
        <v>8474.18</v>
      </c>
      <c r="U116" s="24">
        <f t="shared" si="24"/>
        <v>8474.18</v>
      </c>
      <c r="V116" s="24">
        <f t="shared" si="25"/>
        <v>6226.19</v>
      </c>
      <c r="X116" s="11"/>
      <c r="Y116" s="11"/>
      <c r="Z116" s="11"/>
      <c r="AA116" s="11"/>
    </row>
    <row r="117" spans="1:27" ht="12.75">
      <c r="A117" s="1" t="s">
        <v>72</v>
      </c>
      <c r="B117" s="1" t="s">
        <v>72</v>
      </c>
      <c r="C117" s="12">
        <v>41154389.89</v>
      </c>
      <c r="D117" s="3">
        <v>12795.03</v>
      </c>
      <c r="E117" s="3">
        <f t="shared" si="18"/>
        <v>41141594.86</v>
      </c>
      <c r="F117" s="3">
        <f t="shared" si="21"/>
        <v>0</v>
      </c>
      <c r="G117" s="3">
        <f t="shared" si="19"/>
        <v>12795.03</v>
      </c>
      <c r="H117" s="3"/>
      <c r="I117" s="29">
        <v>6074.5</v>
      </c>
      <c r="J117" s="29">
        <v>0</v>
      </c>
      <c r="K117" s="29">
        <f t="shared" si="20"/>
        <v>6074.5</v>
      </c>
      <c r="L117" s="12"/>
      <c r="M117" s="11">
        <v>6774.94</v>
      </c>
      <c r="N117" s="11">
        <v>6774.94</v>
      </c>
      <c r="O117" s="11">
        <v>6228.21</v>
      </c>
      <c r="P117" s="11"/>
      <c r="Q117" s="11">
        <f t="shared" si="22"/>
        <v>-2.11</v>
      </c>
      <c r="R117" s="11">
        <v>-2.02</v>
      </c>
      <c r="T117" s="24">
        <f>ROUND(E117/I117,2)-0.01</f>
        <v>6772.83</v>
      </c>
      <c r="U117" s="24">
        <f t="shared" si="24"/>
        <v>6772.83</v>
      </c>
      <c r="V117" s="24">
        <f t="shared" si="25"/>
        <v>6226.19</v>
      </c>
      <c r="X117" s="11"/>
      <c r="Y117" s="11"/>
      <c r="Z117" s="11"/>
      <c r="AA117" s="11"/>
    </row>
    <row r="118" spans="1:27" ht="12.75">
      <c r="A118" s="1" t="s">
        <v>72</v>
      </c>
      <c r="B118" s="1" t="s">
        <v>71</v>
      </c>
      <c r="C118" s="12">
        <v>3037305.0200000005</v>
      </c>
      <c r="D118" s="3">
        <v>944.31</v>
      </c>
      <c r="E118" s="3">
        <f t="shared" si="18"/>
        <v>3036360.7100000004</v>
      </c>
      <c r="F118" s="3">
        <f t="shared" si="21"/>
        <v>0</v>
      </c>
      <c r="G118" s="3">
        <f t="shared" si="19"/>
        <v>944.31</v>
      </c>
      <c r="H118" s="3"/>
      <c r="I118" s="29">
        <v>314.7</v>
      </c>
      <c r="J118" s="29">
        <v>0</v>
      </c>
      <c r="K118" s="29">
        <f t="shared" si="20"/>
        <v>314.7</v>
      </c>
      <c r="L118" s="12"/>
      <c r="M118" s="11">
        <v>9651.43</v>
      </c>
      <c r="N118" s="11">
        <v>9651.43</v>
      </c>
      <c r="O118" s="11">
        <v>6228.21</v>
      </c>
      <c r="P118" s="11"/>
      <c r="Q118" s="11">
        <f t="shared" si="22"/>
        <v>-3</v>
      </c>
      <c r="R118" s="11">
        <v>-2.02</v>
      </c>
      <c r="T118" s="24">
        <f t="shared" si="23"/>
        <v>9648.43</v>
      </c>
      <c r="U118" s="24">
        <f t="shared" si="24"/>
        <v>9648.43</v>
      </c>
      <c r="V118" s="24">
        <f t="shared" si="25"/>
        <v>6226.19</v>
      </c>
      <c r="X118" s="11"/>
      <c r="Y118" s="11"/>
      <c r="Z118" s="11"/>
      <c r="AA118" s="11"/>
    </row>
    <row r="119" spans="1:27" ht="12.75">
      <c r="A119" s="1" t="s">
        <v>68</v>
      </c>
      <c r="B119" s="1" t="s">
        <v>70</v>
      </c>
      <c r="C119" s="12">
        <v>10062643.22</v>
      </c>
      <c r="D119" s="3">
        <v>3128.51</v>
      </c>
      <c r="E119" s="3">
        <f t="shared" si="18"/>
        <v>10059514.71</v>
      </c>
      <c r="F119" s="3">
        <f t="shared" si="21"/>
        <v>0</v>
      </c>
      <c r="G119" s="3">
        <f t="shared" si="19"/>
        <v>3128.51</v>
      </c>
      <c r="H119" s="3"/>
      <c r="I119" s="29">
        <v>1444.9</v>
      </c>
      <c r="J119" s="29">
        <v>0</v>
      </c>
      <c r="K119" s="29">
        <f t="shared" si="20"/>
        <v>1444.9</v>
      </c>
      <c r="L119" s="12"/>
      <c r="M119" s="11">
        <v>6964.25</v>
      </c>
      <c r="N119" s="11">
        <v>6964.25</v>
      </c>
      <c r="O119" s="11">
        <v>6228.21</v>
      </c>
      <c r="P119" s="11"/>
      <c r="Q119" s="11">
        <f t="shared" si="22"/>
        <v>-2.17</v>
      </c>
      <c r="R119" s="11">
        <v>-2.02</v>
      </c>
      <c r="T119" s="24">
        <f t="shared" si="23"/>
        <v>6962.08</v>
      </c>
      <c r="U119" s="24">
        <f t="shared" si="24"/>
        <v>6962.08</v>
      </c>
      <c r="V119" s="24">
        <f t="shared" si="25"/>
        <v>6226.19</v>
      </c>
      <c r="X119" s="11"/>
      <c r="Y119" s="11"/>
      <c r="Z119" s="11"/>
      <c r="AA119" s="11"/>
    </row>
    <row r="120" spans="1:27" ht="12.75">
      <c r="A120" s="1" t="s">
        <v>68</v>
      </c>
      <c r="B120" s="1" t="s">
        <v>208</v>
      </c>
      <c r="C120" s="12">
        <v>20713584.819999997</v>
      </c>
      <c r="D120" s="3">
        <v>6439.92</v>
      </c>
      <c r="E120" s="3">
        <f t="shared" si="18"/>
        <v>20707144.899999995</v>
      </c>
      <c r="F120" s="3">
        <f t="shared" si="21"/>
        <v>0</v>
      </c>
      <c r="G120" s="3">
        <f t="shared" si="19"/>
        <v>6439.92</v>
      </c>
      <c r="H120" s="3"/>
      <c r="I120" s="29">
        <v>3003.3</v>
      </c>
      <c r="J120" s="29">
        <v>0</v>
      </c>
      <c r="K120" s="29">
        <f t="shared" si="20"/>
        <v>3003.3</v>
      </c>
      <c r="L120" s="12"/>
      <c r="M120" s="11">
        <v>6896.94</v>
      </c>
      <c r="N120" s="11">
        <v>6896.94</v>
      </c>
      <c r="O120" s="11">
        <v>6228.21</v>
      </c>
      <c r="P120" s="11"/>
      <c r="Q120" s="11">
        <f t="shared" si="22"/>
        <v>-2.14</v>
      </c>
      <c r="R120" s="11">
        <v>-2.02</v>
      </c>
      <c r="T120" s="24">
        <f t="shared" si="23"/>
        <v>6894.8</v>
      </c>
      <c r="U120" s="24">
        <f t="shared" si="24"/>
        <v>6894.799999999999</v>
      </c>
      <c r="V120" s="24">
        <f t="shared" si="25"/>
        <v>6226.19</v>
      </c>
      <c r="X120" s="11"/>
      <c r="Y120" s="11"/>
      <c r="Z120" s="11"/>
      <c r="AA120" s="11"/>
    </row>
    <row r="121" spans="1:27" ht="12.75">
      <c r="A121" s="1" t="s">
        <v>68</v>
      </c>
      <c r="B121" s="1" t="s">
        <v>69</v>
      </c>
      <c r="C121" s="12">
        <v>2236968.1500000004</v>
      </c>
      <c r="D121" s="3">
        <v>695.48</v>
      </c>
      <c r="E121" s="3">
        <f t="shared" si="18"/>
        <v>2236272.6700000004</v>
      </c>
      <c r="F121" s="3">
        <f t="shared" si="21"/>
        <v>0</v>
      </c>
      <c r="G121" s="3">
        <f t="shared" si="19"/>
        <v>695.48</v>
      </c>
      <c r="H121" s="3"/>
      <c r="I121" s="29">
        <v>201</v>
      </c>
      <c r="J121" s="29">
        <v>0</v>
      </c>
      <c r="K121" s="29">
        <f t="shared" si="20"/>
        <v>201</v>
      </c>
      <c r="L121" s="12"/>
      <c r="M121" s="11">
        <v>11129.19</v>
      </c>
      <c r="N121" s="11">
        <v>11129.19</v>
      </c>
      <c r="O121" s="11">
        <v>6228.21</v>
      </c>
      <c r="P121" s="11"/>
      <c r="Q121" s="11">
        <f t="shared" si="22"/>
        <v>-3.46</v>
      </c>
      <c r="R121" s="11">
        <v>-2.02</v>
      </c>
      <c r="T121" s="24">
        <f t="shared" si="23"/>
        <v>11125.73</v>
      </c>
      <c r="U121" s="24">
        <f t="shared" si="24"/>
        <v>11125.730000000001</v>
      </c>
      <c r="V121" s="24">
        <f t="shared" si="25"/>
        <v>6226.19</v>
      </c>
      <c r="X121" s="11"/>
      <c r="Y121" s="11"/>
      <c r="Z121" s="11"/>
      <c r="AA121" s="11"/>
    </row>
    <row r="122" spans="1:27" ht="12.75">
      <c r="A122" s="1" t="s">
        <v>68</v>
      </c>
      <c r="B122" s="1" t="s">
        <v>67</v>
      </c>
      <c r="C122" s="12">
        <v>3879540.47</v>
      </c>
      <c r="D122" s="3">
        <v>1206.16</v>
      </c>
      <c r="E122" s="3">
        <f t="shared" si="18"/>
        <v>3878334.31</v>
      </c>
      <c r="F122" s="3">
        <f t="shared" si="21"/>
        <v>0</v>
      </c>
      <c r="G122" s="3">
        <f t="shared" si="19"/>
        <v>1206.16</v>
      </c>
      <c r="H122" s="3"/>
      <c r="I122" s="29">
        <v>510.6</v>
      </c>
      <c r="J122" s="29">
        <v>0</v>
      </c>
      <c r="K122" s="29">
        <f t="shared" si="20"/>
        <v>510.6</v>
      </c>
      <c r="L122" s="12"/>
      <c r="M122" s="11">
        <v>7598</v>
      </c>
      <c r="N122" s="11">
        <v>7598</v>
      </c>
      <c r="O122" s="11">
        <v>6228.21</v>
      </c>
      <c r="P122" s="11"/>
      <c r="Q122" s="11">
        <f t="shared" si="22"/>
        <v>-2.36</v>
      </c>
      <c r="R122" s="11">
        <v>-2.02</v>
      </c>
      <c r="T122" s="24">
        <f t="shared" si="23"/>
        <v>7595.64</v>
      </c>
      <c r="U122" s="24">
        <f t="shared" si="24"/>
        <v>7595.64</v>
      </c>
      <c r="V122" s="24">
        <f t="shared" si="25"/>
        <v>6226.19</v>
      </c>
      <c r="X122" s="11"/>
      <c r="Y122" s="11"/>
      <c r="Z122" s="11"/>
      <c r="AA122" s="11"/>
    </row>
    <row r="123" spans="1:27" ht="12.75">
      <c r="A123" s="1" t="s">
        <v>61</v>
      </c>
      <c r="B123" s="1" t="s">
        <v>66</v>
      </c>
      <c r="C123" s="12">
        <v>9622376.170000002</v>
      </c>
      <c r="D123" s="3">
        <v>2991.63</v>
      </c>
      <c r="E123" s="3">
        <f t="shared" si="18"/>
        <v>9619384.540000001</v>
      </c>
      <c r="F123" s="3">
        <f t="shared" si="21"/>
        <v>0</v>
      </c>
      <c r="G123" s="3">
        <f t="shared" si="19"/>
        <v>2991.63</v>
      </c>
      <c r="H123" s="3"/>
      <c r="I123" s="29">
        <v>1365.3</v>
      </c>
      <c r="J123" s="29">
        <v>0</v>
      </c>
      <c r="K123" s="29">
        <f t="shared" si="20"/>
        <v>1365.3</v>
      </c>
      <c r="L123" s="12"/>
      <c r="M123" s="11">
        <v>7047.81</v>
      </c>
      <c r="N123" s="11">
        <v>7047.81</v>
      </c>
      <c r="O123" s="11">
        <v>6228.21</v>
      </c>
      <c r="P123" s="11"/>
      <c r="Q123" s="11">
        <f t="shared" si="22"/>
        <v>-2.19</v>
      </c>
      <c r="R123" s="11">
        <v>-2.02</v>
      </c>
      <c r="T123" s="24">
        <f t="shared" si="23"/>
        <v>7045.62</v>
      </c>
      <c r="U123" s="24">
        <f t="shared" si="24"/>
        <v>7045.620000000001</v>
      </c>
      <c r="V123" s="24">
        <f t="shared" si="25"/>
        <v>6226.19</v>
      </c>
      <c r="X123" s="11"/>
      <c r="Y123" s="11"/>
      <c r="Z123" s="11"/>
      <c r="AA123" s="11"/>
    </row>
    <row r="124" spans="1:27" ht="12.75">
      <c r="A124" s="1" t="s">
        <v>61</v>
      </c>
      <c r="B124" s="1" t="s">
        <v>65</v>
      </c>
      <c r="C124" s="12">
        <v>6023257.819999999</v>
      </c>
      <c r="D124" s="3">
        <v>1872.65</v>
      </c>
      <c r="E124" s="3">
        <f t="shared" si="18"/>
        <v>6021385.169999999</v>
      </c>
      <c r="F124" s="3">
        <f t="shared" si="21"/>
        <v>0</v>
      </c>
      <c r="G124" s="3">
        <f t="shared" si="19"/>
        <v>1872.65</v>
      </c>
      <c r="H124" s="3"/>
      <c r="I124" s="29">
        <v>812.3</v>
      </c>
      <c r="J124" s="29">
        <v>0</v>
      </c>
      <c r="K124" s="29">
        <f t="shared" si="20"/>
        <v>812.3</v>
      </c>
      <c r="L124" s="12"/>
      <c r="M124" s="11">
        <v>7415.07</v>
      </c>
      <c r="N124" s="11">
        <v>7415.07</v>
      </c>
      <c r="O124" s="11">
        <v>6228.21</v>
      </c>
      <c r="P124" s="11"/>
      <c r="Q124" s="11">
        <f t="shared" si="22"/>
        <v>-2.31</v>
      </c>
      <c r="R124" s="11">
        <v>-2.02</v>
      </c>
      <c r="T124" s="24">
        <f t="shared" si="23"/>
        <v>7412.76</v>
      </c>
      <c r="U124" s="24">
        <f t="shared" si="24"/>
        <v>7412.759999999999</v>
      </c>
      <c r="V124" s="24">
        <f t="shared" si="25"/>
        <v>6226.19</v>
      </c>
      <c r="X124" s="11"/>
      <c r="Y124" s="11"/>
      <c r="Z124" s="11"/>
      <c r="AA124" s="11"/>
    </row>
    <row r="125" spans="1:27" ht="12.75">
      <c r="A125" s="1" t="s">
        <v>61</v>
      </c>
      <c r="B125" s="1" t="s">
        <v>64</v>
      </c>
      <c r="C125" s="12">
        <v>2126103.74</v>
      </c>
      <c r="D125" s="3">
        <v>661.01</v>
      </c>
      <c r="E125" s="3">
        <f t="shared" si="18"/>
        <v>2125442.7300000004</v>
      </c>
      <c r="F125" s="3">
        <f t="shared" si="21"/>
        <v>0</v>
      </c>
      <c r="G125" s="3">
        <f t="shared" si="19"/>
        <v>661.01</v>
      </c>
      <c r="H125" s="3"/>
      <c r="I125" s="29">
        <v>184</v>
      </c>
      <c r="J125" s="29">
        <v>0</v>
      </c>
      <c r="K125" s="29">
        <f t="shared" si="20"/>
        <v>184</v>
      </c>
      <c r="L125" s="12"/>
      <c r="M125" s="11">
        <v>11554.91</v>
      </c>
      <c r="N125" s="11">
        <v>11554.91</v>
      </c>
      <c r="O125" s="11">
        <v>6228.21</v>
      </c>
      <c r="P125" s="11"/>
      <c r="Q125" s="11">
        <f t="shared" si="22"/>
        <v>-3.59</v>
      </c>
      <c r="R125" s="11">
        <v>-2.02</v>
      </c>
      <c r="T125" s="24">
        <f t="shared" si="23"/>
        <v>11551.32</v>
      </c>
      <c r="U125" s="24">
        <f t="shared" si="24"/>
        <v>11551.32</v>
      </c>
      <c r="V125" s="24">
        <f t="shared" si="25"/>
        <v>6226.19</v>
      </c>
      <c r="X125" s="11"/>
      <c r="Y125" s="11"/>
      <c r="Z125" s="11"/>
      <c r="AA125" s="11"/>
    </row>
    <row r="126" spans="1:27" ht="12.75">
      <c r="A126" s="1" t="s">
        <v>61</v>
      </c>
      <c r="B126" s="1" t="s">
        <v>63</v>
      </c>
      <c r="C126" s="12">
        <v>3228998.7000000007</v>
      </c>
      <c r="D126" s="3">
        <v>1003.91</v>
      </c>
      <c r="E126" s="3">
        <f t="shared" si="18"/>
        <v>3227994.7900000005</v>
      </c>
      <c r="F126" s="3">
        <f t="shared" si="21"/>
        <v>0</v>
      </c>
      <c r="G126" s="3">
        <f t="shared" si="19"/>
        <v>1003.91</v>
      </c>
      <c r="H126" s="3"/>
      <c r="I126" s="29">
        <v>416.3</v>
      </c>
      <c r="J126" s="29">
        <v>0</v>
      </c>
      <c r="K126" s="29">
        <f t="shared" si="20"/>
        <v>416.3</v>
      </c>
      <c r="L126" s="12"/>
      <c r="M126" s="11">
        <v>7756.42</v>
      </c>
      <c r="N126" s="11">
        <v>7756.42</v>
      </c>
      <c r="O126" s="11">
        <v>6228.21</v>
      </c>
      <c r="P126" s="11"/>
      <c r="Q126" s="11">
        <f t="shared" si="22"/>
        <v>-2.41</v>
      </c>
      <c r="R126" s="11">
        <v>-2.02</v>
      </c>
      <c r="T126" s="24">
        <f t="shared" si="23"/>
        <v>7754.01</v>
      </c>
      <c r="U126" s="24">
        <f t="shared" si="24"/>
        <v>7754.01</v>
      </c>
      <c r="V126" s="24">
        <f t="shared" si="25"/>
        <v>6226.19</v>
      </c>
      <c r="X126" s="11"/>
      <c r="Y126" s="11"/>
      <c r="Z126" s="11"/>
      <c r="AA126" s="11"/>
    </row>
    <row r="127" spans="1:27" ht="12.75">
      <c r="A127" s="1" t="s">
        <v>61</v>
      </c>
      <c r="B127" s="1" t="s">
        <v>62</v>
      </c>
      <c r="C127" s="12">
        <v>2176948.8000000003</v>
      </c>
      <c r="D127" s="3">
        <v>676.82</v>
      </c>
      <c r="E127" s="3">
        <f t="shared" si="18"/>
        <v>2176271.9800000004</v>
      </c>
      <c r="F127" s="3">
        <f t="shared" si="21"/>
        <v>0</v>
      </c>
      <c r="G127" s="3">
        <f t="shared" si="19"/>
        <v>676.82</v>
      </c>
      <c r="H127" s="3"/>
      <c r="I127" s="29">
        <v>200.6</v>
      </c>
      <c r="J127" s="29">
        <v>0</v>
      </c>
      <c r="K127" s="29">
        <f t="shared" si="20"/>
        <v>200.6</v>
      </c>
      <c r="L127" s="12"/>
      <c r="M127" s="11">
        <v>10852.19</v>
      </c>
      <c r="N127" s="11">
        <v>10852.19</v>
      </c>
      <c r="O127" s="11">
        <v>6228.21</v>
      </c>
      <c r="P127" s="11"/>
      <c r="Q127" s="11">
        <f t="shared" si="22"/>
        <v>-3.37</v>
      </c>
      <c r="R127" s="11">
        <v>-2.02</v>
      </c>
      <c r="T127" s="24">
        <f>ROUND(E127/I127,2)+0.01</f>
        <v>10848.82</v>
      </c>
      <c r="U127" s="24">
        <f t="shared" si="24"/>
        <v>10848.82</v>
      </c>
      <c r="V127" s="24">
        <f t="shared" si="25"/>
        <v>6226.19</v>
      </c>
      <c r="X127" s="11"/>
      <c r="Y127" s="11"/>
      <c r="Z127" s="11"/>
      <c r="AA127" s="11"/>
    </row>
    <row r="128" spans="1:27" ht="12.75">
      <c r="A128" s="1" t="s">
        <v>61</v>
      </c>
      <c r="B128" s="1" t="s">
        <v>60</v>
      </c>
      <c r="C128" s="12">
        <v>3030994.2</v>
      </c>
      <c r="D128" s="3">
        <v>942.35</v>
      </c>
      <c r="E128" s="3">
        <f t="shared" si="18"/>
        <v>3030051.85</v>
      </c>
      <c r="F128" s="3">
        <f t="shared" si="21"/>
        <v>0</v>
      </c>
      <c r="G128" s="3">
        <f t="shared" si="19"/>
        <v>942.35</v>
      </c>
      <c r="H128" s="3"/>
      <c r="I128" s="29">
        <v>366.3</v>
      </c>
      <c r="J128" s="29">
        <v>0</v>
      </c>
      <c r="K128" s="29">
        <f t="shared" si="20"/>
        <v>366.3</v>
      </c>
      <c r="L128" s="12"/>
      <c r="M128" s="11">
        <v>8274.62</v>
      </c>
      <c r="N128" s="11">
        <v>8274.62</v>
      </c>
      <c r="O128" s="11">
        <v>6228.21</v>
      </c>
      <c r="P128" s="11"/>
      <c r="Q128" s="11">
        <f t="shared" si="22"/>
        <v>-2.57</v>
      </c>
      <c r="R128" s="11">
        <v>-2.02</v>
      </c>
      <c r="T128" s="24">
        <f t="shared" si="23"/>
        <v>8272.05</v>
      </c>
      <c r="U128" s="24">
        <f t="shared" si="24"/>
        <v>8272.050000000001</v>
      </c>
      <c r="V128" s="24">
        <f t="shared" si="25"/>
        <v>6226.19</v>
      </c>
      <c r="X128" s="11"/>
      <c r="Y128" s="11"/>
      <c r="Z128" s="11"/>
      <c r="AA128" s="11"/>
    </row>
    <row r="129" spans="1:27" ht="12.75">
      <c r="A129" s="1" t="s">
        <v>59</v>
      </c>
      <c r="B129" s="1" t="s">
        <v>59</v>
      </c>
      <c r="C129" s="12">
        <v>2617961.8000000003</v>
      </c>
      <c r="D129" s="3">
        <v>813.93</v>
      </c>
      <c r="E129" s="3">
        <f t="shared" si="18"/>
        <v>2617147.87</v>
      </c>
      <c r="F129" s="3">
        <f t="shared" si="21"/>
        <v>0</v>
      </c>
      <c r="G129" s="3">
        <f t="shared" si="19"/>
        <v>813.93</v>
      </c>
      <c r="H129" s="3"/>
      <c r="I129" s="29">
        <v>231</v>
      </c>
      <c r="J129" s="29">
        <v>0</v>
      </c>
      <c r="K129" s="29">
        <f t="shared" si="20"/>
        <v>231</v>
      </c>
      <c r="L129" s="12"/>
      <c r="M129" s="11">
        <v>11333.17</v>
      </c>
      <c r="N129" s="11">
        <v>11333.17</v>
      </c>
      <c r="O129" s="11">
        <v>6228.21</v>
      </c>
      <c r="P129" s="11"/>
      <c r="Q129" s="11">
        <f t="shared" si="22"/>
        <v>-3.52</v>
      </c>
      <c r="R129" s="11">
        <v>-2.02</v>
      </c>
      <c r="T129" s="24">
        <f>ROUND(E129/I129,2)+0.01</f>
        <v>11329.65</v>
      </c>
      <c r="U129" s="24">
        <f t="shared" si="24"/>
        <v>11329.65</v>
      </c>
      <c r="V129" s="24">
        <f t="shared" si="25"/>
        <v>6226.19</v>
      </c>
      <c r="X129" s="11"/>
      <c r="Y129" s="11"/>
      <c r="Z129" s="11"/>
      <c r="AA129" s="11"/>
    </row>
    <row r="130" spans="1:27" ht="12.75">
      <c r="A130" s="1" t="s">
        <v>59</v>
      </c>
      <c r="B130" s="1" t="s">
        <v>58</v>
      </c>
      <c r="C130" s="12">
        <v>3151460.52</v>
      </c>
      <c r="D130" s="3">
        <v>979.8</v>
      </c>
      <c r="E130" s="3">
        <f t="shared" si="18"/>
        <v>3150480.72</v>
      </c>
      <c r="F130" s="3">
        <f t="shared" si="21"/>
        <v>0</v>
      </c>
      <c r="G130" s="3">
        <f t="shared" si="19"/>
        <v>979.8</v>
      </c>
      <c r="H130" s="3"/>
      <c r="I130" s="29">
        <v>335</v>
      </c>
      <c r="J130" s="29">
        <v>0</v>
      </c>
      <c r="K130" s="29">
        <f t="shared" si="20"/>
        <v>335</v>
      </c>
      <c r="L130" s="12"/>
      <c r="M130" s="11">
        <v>9407.34</v>
      </c>
      <c r="N130" s="11">
        <v>9407.34</v>
      </c>
      <c r="O130" s="11">
        <v>6228.21</v>
      </c>
      <c r="P130" s="11"/>
      <c r="Q130" s="11">
        <f t="shared" si="22"/>
        <v>-2.92</v>
      </c>
      <c r="R130" s="11">
        <v>-2.02</v>
      </c>
      <c r="T130" s="24">
        <f t="shared" si="23"/>
        <v>9404.42</v>
      </c>
      <c r="U130" s="24">
        <f t="shared" si="24"/>
        <v>9404.42</v>
      </c>
      <c r="V130" s="24">
        <f t="shared" si="25"/>
        <v>6226.19</v>
      </c>
      <c r="X130" s="11"/>
      <c r="Y130" s="11"/>
      <c r="Z130" s="11"/>
      <c r="AA130" s="11"/>
    </row>
    <row r="131" spans="1:27" ht="12.75">
      <c r="A131" s="1" t="s">
        <v>56</v>
      </c>
      <c r="B131" s="1" t="s">
        <v>57</v>
      </c>
      <c r="C131" s="12">
        <v>8253229.75</v>
      </c>
      <c r="D131" s="3">
        <v>2565.96</v>
      </c>
      <c r="E131" s="3">
        <f t="shared" si="18"/>
        <v>8250663.79</v>
      </c>
      <c r="F131" s="3">
        <f t="shared" si="21"/>
        <v>0</v>
      </c>
      <c r="G131" s="3">
        <f t="shared" si="19"/>
        <v>2565.96</v>
      </c>
      <c r="H131" s="3"/>
      <c r="I131" s="29">
        <v>1162.7</v>
      </c>
      <c r="J131" s="29">
        <v>0</v>
      </c>
      <c r="K131" s="29">
        <f t="shared" si="20"/>
        <v>1162.7</v>
      </c>
      <c r="L131" s="12"/>
      <c r="M131" s="11">
        <v>7098.33</v>
      </c>
      <c r="N131" s="11">
        <v>7098.33</v>
      </c>
      <c r="O131" s="11">
        <v>6228.21</v>
      </c>
      <c r="P131" s="11"/>
      <c r="Q131" s="11">
        <f t="shared" si="22"/>
        <v>-2.21</v>
      </c>
      <c r="R131" s="11">
        <v>-2.02</v>
      </c>
      <c r="T131" s="24">
        <f t="shared" si="23"/>
        <v>7096.12</v>
      </c>
      <c r="U131" s="24">
        <f t="shared" si="24"/>
        <v>7096.12</v>
      </c>
      <c r="V131" s="24">
        <f t="shared" si="25"/>
        <v>6226.19</v>
      </c>
      <c r="X131" s="11"/>
      <c r="Y131" s="11"/>
      <c r="Z131" s="11"/>
      <c r="AA131" s="11"/>
    </row>
    <row r="132" spans="1:27" ht="12.75">
      <c r="A132" s="1" t="s">
        <v>56</v>
      </c>
      <c r="B132" s="1" t="s">
        <v>56</v>
      </c>
      <c r="C132" s="12">
        <v>4144522.209999999</v>
      </c>
      <c r="D132" s="3">
        <v>0</v>
      </c>
      <c r="E132" s="3">
        <f t="shared" si="18"/>
        <v>4144522.209999999</v>
      </c>
      <c r="F132" s="3">
        <f aca="true" t="shared" si="26" ref="F132:F163">J132*-R132</f>
        <v>0</v>
      </c>
      <c r="G132" s="3">
        <f t="shared" si="19"/>
        <v>0</v>
      </c>
      <c r="H132" s="3"/>
      <c r="I132" s="29">
        <v>535.3</v>
      </c>
      <c r="J132" s="29">
        <v>0</v>
      </c>
      <c r="K132" s="29">
        <f t="shared" si="20"/>
        <v>535.3</v>
      </c>
      <c r="L132" s="12"/>
      <c r="M132" s="11">
        <v>7742.43</v>
      </c>
      <c r="N132" s="11">
        <v>7742.43</v>
      </c>
      <c r="O132" s="11">
        <v>6228.21</v>
      </c>
      <c r="P132" s="11"/>
      <c r="Q132" s="11">
        <f aca="true" t="shared" si="27" ref="Q132:Q163">ROUND(G132/-K132,2)</f>
        <v>0</v>
      </c>
      <c r="R132" s="11">
        <v>-2.02</v>
      </c>
      <c r="T132" s="24">
        <f aca="true" t="shared" si="28" ref="T132:T163">ROUND(E132/I132,2)</f>
        <v>7742.43</v>
      </c>
      <c r="U132" s="24">
        <f aca="true" t="shared" si="29" ref="U132:U163">N132+Q132</f>
        <v>7742.43</v>
      </c>
      <c r="V132" s="24">
        <f aca="true" t="shared" si="30" ref="V132:V163">O132+R132</f>
        <v>6226.19</v>
      </c>
      <c r="X132" s="11"/>
      <c r="Y132" s="11"/>
      <c r="Z132" s="11"/>
      <c r="AA132" s="11"/>
    </row>
    <row r="133" spans="1:27" ht="12.75">
      <c r="A133" s="1" t="s">
        <v>54</v>
      </c>
      <c r="B133" s="1" t="s">
        <v>55</v>
      </c>
      <c r="C133" s="12">
        <v>4166756.5</v>
      </c>
      <c r="D133" s="3">
        <v>1295.46</v>
      </c>
      <c r="E133" s="3">
        <f aca="true" t="shared" si="31" ref="E133:E182">C133-D133</f>
        <v>4165461.04</v>
      </c>
      <c r="F133" s="3">
        <f t="shared" si="26"/>
        <v>0</v>
      </c>
      <c r="G133" s="3">
        <f aca="true" t="shared" si="32" ref="G133:G164">D133-F133</f>
        <v>1295.46</v>
      </c>
      <c r="H133" s="3"/>
      <c r="I133" s="29">
        <v>578</v>
      </c>
      <c r="J133" s="29">
        <v>0</v>
      </c>
      <c r="K133" s="29">
        <f aca="true" t="shared" si="33" ref="K133:K182">I133-J133</f>
        <v>578</v>
      </c>
      <c r="L133" s="12"/>
      <c r="M133" s="11">
        <v>7208.92</v>
      </c>
      <c r="N133" s="11">
        <v>7208.92</v>
      </c>
      <c r="O133" s="11">
        <v>6228.21</v>
      </c>
      <c r="P133" s="11"/>
      <c r="Q133" s="11">
        <f t="shared" si="27"/>
        <v>-2.24</v>
      </c>
      <c r="R133" s="11">
        <v>-2.02</v>
      </c>
      <c r="T133" s="24">
        <f t="shared" si="28"/>
        <v>7206.68</v>
      </c>
      <c r="U133" s="24">
        <f t="shared" si="29"/>
        <v>7206.68</v>
      </c>
      <c r="V133" s="24">
        <f t="shared" si="30"/>
        <v>6226.19</v>
      </c>
      <c r="X133" s="11"/>
      <c r="Y133" s="11"/>
      <c r="Z133" s="11"/>
      <c r="AA133" s="11"/>
    </row>
    <row r="134" spans="1:27" ht="12.75">
      <c r="A134" s="1" t="s">
        <v>54</v>
      </c>
      <c r="B134" s="1" t="s">
        <v>53</v>
      </c>
      <c r="C134" s="12">
        <v>2508665.66</v>
      </c>
      <c r="D134" s="3">
        <v>779.95</v>
      </c>
      <c r="E134" s="3">
        <f t="shared" si="31"/>
        <v>2507885.71</v>
      </c>
      <c r="F134" s="3">
        <f t="shared" si="26"/>
        <v>0</v>
      </c>
      <c r="G134" s="3">
        <f t="shared" si="32"/>
        <v>779.95</v>
      </c>
      <c r="H134" s="3"/>
      <c r="I134" s="29">
        <v>292.1</v>
      </c>
      <c r="J134" s="29">
        <v>0</v>
      </c>
      <c r="K134" s="29">
        <f t="shared" si="33"/>
        <v>292.1</v>
      </c>
      <c r="L134" s="12"/>
      <c r="M134" s="11">
        <v>8588.38</v>
      </c>
      <c r="N134" s="11">
        <v>8588.38</v>
      </c>
      <c r="O134" s="11">
        <v>6228.21</v>
      </c>
      <c r="P134" s="11"/>
      <c r="Q134" s="11">
        <f t="shared" si="27"/>
        <v>-2.67</v>
      </c>
      <c r="R134" s="11">
        <v>-2.02</v>
      </c>
      <c r="T134" s="24">
        <f t="shared" si="28"/>
        <v>8585.71</v>
      </c>
      <c r="U134" s="24">
        <f t="shared" si="29"/>
        <v>8585.71</v>
      </c>
      <c r="V134" s="24">
        <f t="shared" si="30"/>
        <v>6226.19</v>
      </c>
      <c r="X134" s="11"/>
      <c r="Y134" s="11"/>
      <c r="Z134" s="11"/>
      <c r="AA134" s="11"/>
    </row>
    <row r="135" spans="1:27" ht="12.75">
      <c r="A135" s="1" t="s">
        <v>52</v>
      </c>
      <c r="B135" s="1" t="s">
        <v>51</v>
      </c>
      <c r="C135" s="12">
        <v>14997526.75</v>
      </c>
      <c r="D135" s="3">
        <v>0</v>
      </c>
      <c r="E135" s="3">
        <f t="shared" si="31"/>
        <v>14997526.75</v>
      </c>
      <c r="F135" s="3">
        <f t="shared" si="26"/>
        <v>0</v>
      </c>
      <c r="G135" s="3">
        <f t="shared" si="32"/>
        <v>0</v>
      </c>
      <c r="H135" s="3"/>
      <c r="I135" s="29">
        <v>1648.7</v>
      </c>
      <c r="J135" s="29">
        <v>0</v>
      </c>
      <c r="K135" s="29">
        <f t="shared" si="33"/>
        <v>1648.7</v>
      </c>
      <c r="L135" s="12"/>
      <c r="M135" s="11">
        <v>9096.58</v>
      </c>
      <c r="N135" s="11">
        <v>9096.58</v>
      </c>
      <c r="O135" s="11">
        <v>6228.21</v>
      </c>
      <c r="P135" s="11"/>
      <c r="Q135" s="11">
        <f t="shared" si="27"/>
        <v>0</v>
      </c>
      <c r="R135" s="11">
        <v>-2.02</v>
      </c>
      <c r="T135" s="24">
        <f t="shared" si="28"/>
        <v>9096.58</v>
      </c>
      <c r="U135" s="24">
        <f t="shared" si="29"/>
        <v>9096.58</v>
      </c>
      <c r="V135" s="24">
        <f t="shared" si="30"/>
        <v>6226.19</v>
      </c>
      <c r="X135" s="11"/>
      <c r="Y135" s="11"/>
      <c r="Z135" s="11"/>
      <c r="AA135" s="11"/>
    </row>
    <row r="136" spans="1:27" ht="12.75">
      <c r="A136" s="1" t="s">
        <v>47</v>
      </c>
      <c r="B136" s="1" t="s">
        <v>50</v>
      </c>
      <c r="C136" s="12">
        <v>2299344.33</v>
      </c>
      <c r="D136" s="3">
        <v>714.87</v>
      </c>
      <c r="E136" s="3">
        <f t="shared" si="31"/>
        <v>2298629.46</v>
      </c>
      <c r="F136" s="3">
        <f t="shared" si="26"/>
        <v>0</v>
      </c>
      <c r="G136" s="3">
        <f t="shared" si="32"/>
        <v>714.87</v>
      </c>
      <c r="H136" s="3"/>
      <c r="I136" s="29">
        <v>232.3</v>
      </c>
      <c r="J136" s="29">
        <v>0</v>
      </c>
      <c r="K136" s="29">
        <f t="shared" si="33"/>
        <v>232.3</v>
      </c>
      <c r="L136" s="12"/>
      <c r="M136" s="11">
        <v>9898.17</v>
      </c>
      <c r="N136" s="11">
        <v>9898.17</v>
      </c>
      <c r="O136" s="11">
        <v>6228.21</v>
      </c>
      <c r="P136" s="11"/>
      <c r="Q136" s="11">
        <f t="shared" si="27"/>
        <v>-3.08</v>
      </c>
      <c r="R136" s="11">
        <v>-2.02</v>
      </c>
      <c r="T136" s="24">
        <f t="shared" si="28"/>
        <v>9895.09</v>
      </c>
      <c r="U136" s="24">
        <f t="shared" si="29"/>
        <v>9895.09</v>
      </c>
      <c r="V136" s="24">
        <f t="shared" si="30"/>
        <v>6226.19</v>
      </c>
      <c r="X136" s="11"/>
      <c r="Y136" s="11"/>
      <c r="Z136" s="11"/>
      <c r="AA136" s="11"/>
    </row>
    <row r="137" spans="1:27" ht="12.75">
      <c r="A137" s="1" t="s">
        <v>47</v>
      </c>
      <c r="B137" s="1" t="s">
        <v>49</v>
      </c>
      <c r="C137" s="12">
        <v>10749350.049999999</v>
      </c>
      <c r="D137" s="3">
        <v>3342.01</v>
      </c>
      <c r="E137" s="3">
        <f t="shared" si="31"/>
        <v>10746008.04</v>
      </c>
      <c r="F137" s="3">
        <f t="shared" si="26"/>
        <v>0</v>
      </c>
      <c r="G137" s="3">
        <f t="shared" si="32"/>
        <v>3342.01</v>
      </c>
      <c r="H137" s="3"/>
      <c r="I137" s="29">
        <v>1581.3999999999999</v>
      </c>
      <c r="J137" s="29">
        <v>0</v>
      </c>
      <c r="K137" s="29">
        <f t="shared" si="33"/>
        <v>1581.3999999999999</v>
      </c>
      <c r="L137" s="12"/>
      <c r="M137" s="11">
        <v>6797.36</v>
      </c>
      <c r="N137" s="11">
        <v>6797.36</v>
      </c>
      <c r="O137" s="11">
        <v>6228.21</v>
      </c>
      <c r="P137" s="11"/>
      <c r="Q137" s="11">
        <f t="shared" si="27"/>
        <v>-2.11</v>
      </c>
      <c r="R137" s="11">
        <v>-2.02</v>
      </c>
      <c r="T137" s="24">
        <f t="shared" si="28"/>
        <v>6795.25</v>
      </c>
      <c r="U137" s="24">
        <f t="shared" si="29"/>
        <v>6795.25</v>
      </c>
      <c r="V137" s="24">
        <f t="shared" si="30"/>
        <v>6226.19</v>
      </c>
      <c r="X137" s="11"/>
      <c r="Y137" s="11"/>
      <c r="Z137" s="11"/>
      <c r="AA137" s="11"/>
    </row>
    <row r="138" spans="1:27" ht="12.75">
      <c r="A138" s="1" t="s">
        <v>47</v>
      </c>
      <c r="B138" s="1" t="s">
        <v>48</v>
      </c>
      <c r="C138" s="12">
        <v>2423929.86</v>
      </c>
      <c r="D138" s="3">
        <v>753.61</v>
      </c>
      <c r="E138" s="3">
        <f t="shared" si="31"/>
        <v>2423176.25</v>
      </c>
      <c r="F138" s="3">
        <f t="shared" si="26"/>
        <v>0</v>
      </c>
      <c r="G138" s="3">
        <f t="shared" si="32"/>
        <v>753.61</v>
      </c>
      <c r="H138" s="3"/>
      <c r="I138" s="29">
        <v>277.40000000000003</v>
      </c>
      <c r="J138" s="29">
        <v>0</v>
      </c>
      <c r="K138" s="29">
        <f t="shared" si="33"/>
        <v>277.40000000000003</v>
      </c>
      <c r="L138" s="12"/>
      <c r="M138" s="11">
        <v>8738.03</v>
      </c>
      <c r="N138" s="11">
        <v>8738.03</v>
      </c>
      <c r="O138" s="11">
        <v>6228.21</v>
      </c>
      <c r="P138" s="11"/>
      <c r="Q138" s="11">
        <f t="shared" si="27"/>
        <v>-2.72</v>
      </c>
      <c r="R138" s="11">
        <v>-2.02</v>
      </c>
      <c r="T138" s="24">
        <f t="shared" si="28"/>
        <v>8735.31</v>
      </c>
      <c r="U138" s="24">
        <f t="shared" si="29"/>
        <v>8735.310000000001</v>
      </c>
      <c r="V138" s="24">
        <f t="shared" si="30"/>
        <v>6226.19</v>
      </c>
      <c r="X138" s="11"/>
      <c r="Y138" s="11"/>
      <c r="Z138" s="11"/>
      <c r="AA138" s="11"/>
    </row>
    <row r="139" spans="1:27" ht="12.75">
      <c r="A139" s="1" t="s">
        <v>47</v>
      </c>
      <c r="B139" s="1" t="s">
        <v>46</v>
      </c>
      <c r="C139" s="12">
        <v>2305764.26</v>
      </c>
      <c r="D139" s="3">
        <v>716.87</v>
      </c>
      <c r="E139" s="3">
        <f t="shared" si="31"/>
        <v>2305047.3899999997</v>
      </c>
      <c r="F139" s="3">
        <f t="shared" si="26"/>
        <v>0</v>
      </c>
      <c r="G139" s="3">
        <f t="shared" si="32"/>
        <v>716.87</v>
      </c>
      <c r="H139" s="3"/>
      <c r="I139" s="29">
        <v>239.1</v>
      </c>
      <c r="J139" s="29">
        <v>0</v>
      </c>
      <c r="K139" s="29">
        <f t="shared" si="33"/>
        <v>239.1</v>
      </c>
      <c r="L139" s="12"/>
      <c r="M139" s="11">
        <v>9643.51</v>
      </c>
      <c r="N139" s="11">
        <v>9643.51</v>
      </c>
      <c r="O139" s="11">
        <v>6228.21</v>
      </c>
      <c r="P139" s="11"/>
      <c r="Q139" s="11">
        <f t="shared" si="27"/>
        <v>-3</v>
      </c>
      <c r="R139" s="11">
        <v>-2.02</v>
      </c>
      <c r="T139" s="24">
        <f>ROUND(E139/I139,2)-0.01</f>
        <v>9640.51</v>
      </c>
      <c r="U139" s="24">
        <f t="shared" si="29"/>
        <v>9640.51</v>
      </c>
      <c r="V139" s="24">
        <f t="shared" si="30"/>
        <v>6226.19</v>
      </c>
      <c r="X139" s="11"/>
      <c r="Y139" s="11"/>
      <c r="Z139" s="11"/>
      <c r="AA139" s="11"/>
    </row>
    <row r="140" spans="1:27" ht="12.75">
      <c r="A140" s="1" t="s">
        <v>44</v>
      </c>
      <c r="B140" s="1" t="s">
        <v>45</v>
      </c>
      <c r="C140" s="12">
        <v>115870240.51</v>
      </c>
      <c r="D140" s="3">
        <v>36025.96</v>
      </c>
      <c r="E140" s="3">
        <f t="shared" si="31"/>
        <v>115834214.55000001</v>
      </c>
      <c r="F140" s="3">
        <f t="shared" si="26"/>
        <v>0</v>
      </c>
      <c r="G140" s="3">
        <f t="shared" si="32"/>
        <v>36025.96</v>
      </c>
      <c r="H140" s="3"/>
      <c r="I140" s="29">
        <v>17204.399999999998</v>
      </c>
      <c r="J140" s="29">
        <v>0</v>
      </c>
      <c r="K140" s="29">
        <f t="shared" si="33"/>
        <v>17204.399999999998</v>
      </c>
      <c r="L140" s="12"/>
      <c r="M140" s="11">
        <v>6734.92</v>
      </c>
      <c r="N140" s="11">
        <v>6734.92</v>
      </c>
      <c r="O140" s="11">
        <v>6228.21</v>
      </c>
      <c r="P140" s="11"/>
      <c r="Q140" s="11">
        <f t="shared" si="27"/>
        <v>-2.09</v>
      </c>
      <c r="R140" s="11">
        <v>-2.02</v>
      </c>
      <c r="T140" s="24">
        <f t="shared" si="28"/>
        <v>6732.83</v>
      </c>
      <c r="U140" s="24">
        <f t="shared" si="29"/>
        <v>6732.83</v>
      </c>
      <c r="V140" s="24">
        <f t="shared" si="30"/>
        <v>6226.19</v>
      </c>
      <c r="X140" s="11"/>
      <c r="Y140" s="11"/>
      <c r="Z140" s="11"/>
      <c r="AA140" s="11"/>
    </row>
    <row r="141" spans="1:27" ht="12.75">
      <c r="A141" s="1" t="s">
        <v>44</v>
      </c>
      <c r="B141" s="1" t="s">
        <v>43</v>
      </c>
      <c r="C141" s="12">
        <v>55007289.23</v>
      </c>
      <c r="D141" s="3">
        <v>17101.94</v>
      </c>
      <c r="E141" s="3">
        <f t="shared" si="31"/>
        <v>54990187.29</v>
      </c>
      <c r="F141" s="3">
        <f t="shared" si="26"/>
        <v>0</v>
      </c>
      <c r="G141" s="3">
        <f t="shared" si="32"/>
        <v>17101.94</v>
      </c>
      <c r="H141" s="3"/>
      <c r="I141" s="29">
        <v>8510.8</v>
      </c>
      <c r="J141" s="29">
        <v>0</v>
      </c>
      <c r="K141" s="29">
        <f t="shared" si="33"/>
        <v>8510.8</v>
      </c>
      <c r="L141" s="12"/>
      <c r="M141" s="11">
        <v>6463.23</v>
      </c>
      <c r="N141" s="11">
        <v>6463.23</v>
      </c>
      <c r="O141" s="11">
        <v>6228.21</v>
      </c>
      <c r="P141" s="11"/>
      <c r="Q141" s="11">
        <f t="shared" si="27"/>
        <v>-2.01</v>
      </c>
      <c r="R141" s="11">
        <v>-2.02</v>
      </c>
      <c r="T141" s="24">
        <f t="shared" si="28"/>
        <v>6461.22</v>
      </c>
      <c r="U141" s="24">
        <f t="shared" si="29"/>
        <v>6461.219999999999</v>
      </c>
      <c r="V141" s="24">
        <f t="shared" si="30"/>
        <v>6226.19</v>
      </c>
      <c r="X141" s="11"/>
      <c r="Y141" s="11"/>
      <c r="Z141" s="11"/>
      <c r="AA141" s="11"/>
    </row>
    <row r="142" spans="1:27" ht="12.75">
      <c r="A142" s="1" t="s">
        <v>41</v>
      </c>
      <c r="B142" s="1" t="s">
        <v>42</v>
      </c>
      <c r="C142" s="12">
        <v>4787743.71</v>
      </c>
      <c r="D142" s="3">
        <v>0</v>
      </c>
      <c r="E142" s="3">
        <f t="shared" si="31"/>
        <v>4787743.71</v>
      </c>
      <c r="F142" s="3">
        <f t="shared" si="26"/>
        <v>0</v>
      </c>
      <c r="G142" s="3">
        <f t="shared" si="32"/>
        <v>0</v>
      </c>
      <c r="H142" s="3"/>
      <c r="I142" s="29">
        <v>638.4000000000001</v>
      </c>
      <c r="J142" s="29">
        <v>0</v>
      </c>
      <c r="K142" s="29">
        <f t="shared" si="33"/>
        <v>638.4000000000001</v>
      </c>
      <c r="L142" s="12"/>
      <c r="M142" s="11">
        <v>7499.6</v>
      </c>
      <c r="N142" s="11">
        <v>7499.6</v>
      </c>
      <c r="O142" s="11">
        <v>6228.21</v>
      </c>
      <c r="P142" s="11"/>
      <c r="Q142" s="11">
        <f t="shared" si="27"/>
        <v>0</v>
      </c>
      <c r="R142" s="11">
        <v>-2.02</v>
      </c>
      <c r="T142" s="24">
        <f t="shared" si="28"/>
        <v>7499.6</v>
      </c>
      <c r="U142" s="24">
        <f t="shared" si="29"/>
        <v>7499.6</v>
      </c>
      <c r="V142" s="24">
        <f t="shared" si="30"/>
        <v>6226.19</v>
      </c>
      <c r="X142" s="11"/>
      <c r="Y142" s="11"/>
      <c r="Z142" s="11"/>
      <c r="AA142" s="11"/>
    </row>
    <row r="143" spans="1:27" ht="12.75">
      <c r="A143" s="1" t="s">
        <v>41</v>
      </c>
      <c r="B143" s="1" t="s">
        <v>40</v>
      </c>
      <c r="C143" s="12">
        <v>3259551.41</v>
      </c>
      <c r="D143" s="3">
        <v>1013.41</v>
      </c>
      <c r="E143" s="3">
        <f t="shared" si="31"/>
        <v>3258538</v>
      </c>
      <c r="F143" s="3">
        <f t="shared" si="26"/>
        <v>0</v>
      </c>
      <c r="G143" s="3">
        <f t="shared" si="32"/>
        <v>1013.41</v>
      </c>
      <c r="H143" s="3"/>
      <c r="I143" s="29">
        <v>454.2</v>
      </c>
      <c r="J143" s="29">
        <v>0</v>
      </c>
      <c r="K143" s="29">
        <f t="shared" si="33"/>
        <v>454.2</v>
      </c>
      <c r="L143" s="12"/>
      <c r="M143" s="11">
        <v>7176.47</v>
      </c>
      <c r="N143" s="11">
        <v>7176.47</v>
      </c>
      <c r="O143" s="11">
        <v>6228.21</v>
      </c>
      <c r="P143" s="11"/>
      <c r="Q143" s="11">
        <f t="shared" si="27"/>
        <v>-2.23</v>
      </c>
      <c r="R143" s="11">
        <v>-2.02</v>
      </c>
      <c r="T143" s="24">
        <f t="shared" si="28"/>
        <v>7174.24</v>
      </c>
      <c r="U143" s="24">
        <f t="shared" si="29"/>
        <v>7174.240000000001</v>
      </c>
      <c r="V143" s="24">
        <f t="shared" si="30"/>
        <v>6226.19</v>
      </c>
      <c r="X143" s="11"/>
      <c r="Y143" s="11"/>
      <c r="Z143" s="11"/>
      <c r="AA143" s="11"/>
    </row>
    <row r="144" spans="1:27" ht="12.75">
      <c r="A144" s="1" t="s">
        <v>37</v>
      </c>
      <c r="B144" s="1" t="s">
        <v>39</v>
      </c>
      <c r="C144" s="12">
        <v>4263827.2700000005</v>
      </c>
      <c r="D144" s="3">
        <v>1325.64</v>
      </c>
      <c r="E144" s="3">
        <f t="shared" si="31"/>
        <v>4262501.630000001</v>
      </c>
      <c r="F144" s="3">
        <f t="shared" si="26"/>
        <v>0</v>
      </c>
      <c r="G144" s="3">
        <f t="shared" si="32"/>
        <v>1325.64</v>
      </c>
      <c r="H144" s="3"/>
      <c r="I144" s="29">
        <v>588.3</v>
      </c>
      <c r="J144" s="29">
        <v>0</v>
      </c>
      <c r="K144" s="29">
        <f t="shared" si="33"/>
        <v>588.3</v>
      </c>
      <c r="L144" s="12"/>
      <c r="M144" s="11">
        <v>7247.71</v>
      </c>
      <c r="N144" s="11">
        <v>7247.71</v>
      </c>
      <c r="O144" s="11">
        <v>6228.21</v>
      </c>
      <c r="P144" s="11"/>
      <c r="Q144" s="11">
        <f t="shared" si="27"/>
        <v>-2.25</v>
      </c>
      <c r="R144" s="11">
        <v>-2.02</v>
      </c>
      <c r="T144" s="24">
        <f t="shared" si="28"/>
        <v>7245.46</v>
      </c>
      <c r="U144" s="24">
        <f t="shared" si="29"/>
        <v>7245.46</v>
      </c>
      <c r="V144" s="24">
        <f t="shared" si="30"/>
        <v>6226.19</v>
      </c>
      <c r="X144" s="11"/>
      <c r="Y144" s="11"/>
      <c r="Z144" s="11"/>
      <c r="AA144" s="11"/>
    </row>
    <row r="145" spans="1:27" ht="12.75">
      <c r="A145" s="1" t="s">
        <v>37</v>
      </c>
      <c r="B145" s="1" t="s">
        <v>38</v>
      </c>
      <c r="C145" s="12">
        <v>7783897.529999999</v>
      </c>
      <c r="D145" s="3">
        <v>2420.04</v>
      </c>
      <c r="E145" s="3">
        <f t="shared" si="31"/>
        <v>7781477.489999999</v>
      </c>
      <c r="F145" s="3">
        <f t="shared" si="26"/>
        <v>185.84</v>
      </c>
      <c r="G145" s="3">
        <f t="shared" si="32"/>
        <v>2234.2</v>
      </c>
      <c r="H145" s="3"/>
      <c r="I145" s="29">
        <v>1134.9</v>
      </c>
      <c r="J145" s="29">
        <v>92</v>
      </c>
      <c r="K145" s="29">
        <f t="shared" si="33"/>
        <v>1042.9</v>
      </c>
      <c r="L145" s="12"/>
      <c r="M145" s="11">
        <v>6858.66</v>
      </c>
      <c r="N145" s="11">
        <v>6914.28</v>
      </c>
      <c r="O145" s="11">
        <v>6228.21</v>
      </c>
      <c r="P145" s="11"/>
      <c r="Q145" s="11">
        <f t="shared" si="27"/>
        <v>-2.14</v>
      </c>
      <c r="R145" s="11">
        <v>-2.02</v>
      </c>
      <c r="T145" s="24">
        <f t="shared" si="28"/>
        <v>6856.53</v>
      </c>
      <c r="U145" s="24">
        <f t="shared" si="29"/>
        <v>6912.139999999999</v>
      </c>
      <c r="V145" s="24">
        <f t="shared" si="30"/>
        <v>6226.19</v>
      </c>
      <c r="X145" s="11"/>
      <c r="Y145" s="11"/>
      <c r="Z145" s="11"/>
      <c r="AA145" s="11"/>
    </row>
    <row r="146" spans="1:27" ht="12.75">
      <c r="A146" s="1" t="s">
        <v>37</v>
      </c>
      <c r="B146" s="1" t="s">
        <v>36</v>
      </c>
      <c r="C146" s="12">
        <v>3465466.9200000004</v>
      </c>
      <c r="D146" s="3">
        <v>1077.42</v>
      </c>
      <c r="E146" s="3">
        <f t="shared" si="31"/>
        <v>3464389.5000000005</v>
      </c>
      <c r="F146" s="3">
        <f t="shared" si="26"/>
        <v>0</v>
      </c>
      <c r="G146" s="3">
        <f t="shared" si="32"/>
        <v>1077.42</v>
      </c>
      <c r="H146" s="3"/>
      <c r="I146" s="29">
        <v>477.2</v>
      </c>
      <c r="J146" s="29">
        <v>0</v>
      </c>
      <c r="K146" s="29">
        <f t="shared" si="33"/>
        <v>477.2</v>
      </c>
      <c r="L146" s="12"/>
      <c r="M146" s="11">
        <v>7262.08</v>
      </c>
      <c r="N146" s="11">
        <v>7262.08</v>
      </c>
      <c r="O146" s="11">
        <v>6228.21</v>
      </c>
      <c r="P146" s="11"/>
      <c r="Q146" s="11">
        <f t="shared" si="27"/>
        <v>-2.26</v>
      </c>
      <c r="R146" s="11">
        <v>-2.02</v>
      </c>
      <c r="T146" s="24">
        <f>ROUND(E146/I146,2)-0.01</f>
        <v>7259.82</v>
      </c>
      <c r="U146" s="24">
        <f t="shared" si="29"/>
        <v>7259.82</v>
      </c>
      <c r="V146" s="24">
        <f t="shared" si="30"/>
        <v>6226.19</v>
      </c>
      <c r="X146" s="11"/>
      <c r="Y146" s="11"/>
      <c r="Z146" s="11"/>
      <c r="AA146" s="11"/>
    </row>
    <row r="147" spans="1:27" ht="12.75">
      <c r="A147" s="1" t="s">
        <v>33</v>
      </c>
      <c r="B147" s="1" t="s">
        <v>35</v>
      </c>
      <c r="C147" s="12">
        <v>3449406.91</v>
      </c>
      <c r="D147" s="3">
        <v>1072.43</v>
      </c>
      <c r="E147" s="3">
        <f t="shared" si="31"/>
        <v>3448334.48</v>
      </c>
      <c r="F147" s="3">
        <f t="shared" si="26"/>
        <v>0</v>
      </c>
      <c r="G147" s="3">
        <f t="shared" si="32"/>
        <v>1072.43</v>
      </c>
      <c r="H147" s="3"/>
      <c r="I147" s="29">
        <v>407</v>
      </c>
      <c r="J147" s="29">
        <v>0</v>
      </c>
      <c r="K147" s="29">
        <f t="shared" si="33"/>
        <v>407</v>
      </c>
      <c r="L147" s="12"/>
      <c r="M147" s="11">
        <v>8475.2</v>
      </c>
      <c r="N147" s="11">
        <v>8475.2</v>
      </c>
      <c r="O147" s="11">
        <v>6228.21</v>
      </c>
      <c r="P147" s="11"/>
      <c r="Q147" s="11">
        <f t="shared" si="27"/>
        <v>-2.63</v>
      </c>
      <c r="R147" s="11">
        <v>-2.02</v>
      </c>
      <c r="T147" s="24">
        <f t="shared" si="28"/>
        <v>8472.57</v>
      </c>
      <c r="U147" s="24">
        <f t="shared" si="29"/>
        <v>8472.570000000002</v>
      </c>
      <c r="V147" s="24">
        <f t="shared" si="30"/>
        <v>6226.19</v>
      </c>
      <c r="X147" s="11"/>
      <c r="Y147" s="11"/>
      <c r="Z147" s="11"/>
      <c r="AA147" s="11"/>
    </row>
    <row r="148" spans="1:27" ht="12.75">
      <c r="A148" s="1" t="s">
        <v>33</v>
      </c>
      <c r="B148" s="1" t="s">
        <v>34</v>
      </c>
      <c r="C148" s="12">
        <v>14877247.180000002</v>
      </c>
      <c r="D148" s="3">
        <v>4625.38</v>
      </c>
      <c r="E148" s="3">
        <f t="shared" si="31"/>
        <v>14872621.8</v>
      </c>
      <c r="F148" s="3">
        <f t="shared" si="26"/>
        <v>0</v>
      </c>
      <c r="G148" s="3">
        <f t="shared" si="32"/>
        <v>4625.38</v>
      </c>
      <c r="H148" s="3"/>
      <c r="I148" s="29">
        <v>2180.4</v>
      </c>
      <c r="J148" s="29">
        <v>0</v>
      </c>
      <c r="K148" s="29">
        <f t="shared" si="33"/>
        <v>2180.4</v>
      </c>
      <c r="L148" s="12"/>
      <c r="M148" s="11">
        <v>6823.17</v>
      </c>
      <c r="N148" s="11">
        <v>6823.17</v>
      </c>
      <c r="O148" s="11">
        <v>6228.21</v>
      </c>
      <c r="P148" s="11"/>
      <c r="Q148" s="11">
        <f t="shared" si="27"/>
        <v>-2.12</v>
      </c>
      <c r="R148" s="11">
        <v>-2.02</v>
      </c>
      <c r="T148" s="24">
        <f t="shared" si="28"/>
        <v>6821.05</v>
      </c>
      <c r="U148" s="24">
        <f t="shared" si="29"/>
        <v>6821.05</v>
      </c>
      <c r="V148" s="24">
        <f t="shared" si="30"/>
        <v>6226.19</v>
      </c>
      <c r="X148" s="11"/>
      <c r="Y148" s="11"/>
      <c r="Z148" s="11"/>
      <c r="AA148" s="11"/>
    </row>
    <row r="149" spans="1:27" ht="12.75">
      <c r="A149" s="1" t="s">
        <v>33</v>
      </c>
      <c r="B149" s="1" t="s">
        <v>32</v>
      </c>
      <c r="C149" s="12">
        <v>3398236.1600000006</v>
      </c>
      <c r="D149" s="3">
        <v>0</v>
      </c>
      <c r="E149" s="3">
        <f t="shared" si="31"/>
        <v>3398236.1600000006</v>
      </c>
      <c r="F149" s="3">
        <f t="shared" si="26"/>
        <v>0</v>
      </c>
      <c r="G149" s="3">
        <f t="shared" si="32"/>
        <v>0</v>
      </c>
      <c r="H149" s="3"/>
      <c r="I149" s="29">
        <v>389</v>
      </c>
      <c r="J149" s="29">
        <v>0</v>
      </c>
      <c r="K149" s="29">
        <f t="shared" si="33"/>
        <v>389</v>
      </c>
      <c r="L149" s="12"/>
      <c r="M149" s="11">
        <v>8735.83</v>
      </c>
      <c r="N149" s="11">
        <v>8735.83</v>
      </c>
      <c r="O149" s="11">
        <v>6228.21</v>
      </c>
      <c r="P149" s="11"/>
      <c r="Q149" s="11">
        <f t="shared" si="27"/>
        <v>0</v>
      </c>
      <c r="R149" s="11">
        <v>-2.02</v>
      </c>
      <c r="T149" s="24">
        <f t="shared" si="28"/>
        <v>8735.83</v>
      </c>
      <c r="U149" s="24">
        <f t="shared" si="29"/>
        <v>8735.83</v>
      </c>
      <c r="V149" s="24">
        <f t="shared" si="30"/>
        <v>6226.19</v>
      </c>
      <c r="X149" s="11"/>
      <c r="Y149" s="11"/>
      <c r="Z149" s="11"/>
      <c r="AA149" s="11"/>
    </row>
    <row r="150" spans="1:27" ht="12.75">
      <c r="A150" s="1" t="s">
        <v>30</v>
      </c>
      <c r="B150" s="1" t="s">
        <v>209</v>
      </c>
      <c r="C150" s="12">
        <v>1484323.01</v>
      </c>
      <c r="D150" s="3">
        <v>461.48</v>
      </c>
      <c r="E150" s="3">
        <f t="shared" si="31"/>
        <v>1483861.53</v>
      </c>
      <c r="F150" s="3">
        <f t="shared" si="26"/>
        <v>0</v>
      </c>
      <c r="G150" s="3">
        <f t="shared" si="32"/>
        <v>461.48</v>
      </c>
      <c r="H150" s="3"/>
      <c r="I150" s="29">
        <v>119.5</v>
      </c>
      <c r="J150" s="29">
        <v>0</v>
      </c>
      <c r="K150" s="29">
        <f t="shared" si="33"/>
        <v>119.5</v>
      </c>
      <c r="L150" s="12"/>
      <c r="M150" s="11">
        <v>12421.11</v>
      </c>
      <c r="N150" s="11">
        <v>12421.11</v>
      </c>
      <c r="O150" s="11">
        <v>6228.21</v>
      </c>
      <c r="P150" s="11"/>
      <c r="Q150" s="11">
        <f t="shared" si="27"/>
        <v>-3.86</v>
      </c>
      <c r="R150" s="11">
        <v>-2.02</v>
      </c>
      <c r="T150" s="24">
        <f t="shared" si="28"/>
        <v>12417.25</v>
      </c>
      <c r="U150" s="24">
        <f t="shared" si="29"/>
        <v>12417.25</v>
      </c>
      <c r="V150" s="24">
        <f t="shared" si="30"/>
        <v>6226.19</v>
      </c>
      <c r="X150" s="11"/>
      <c r="Y150" s="11"/>
      <c r="Z150" s="11"/>
      <c r="AA150" s="11"/>
    </row>
    <row r="151" spans="1:27" ht="12.75">
      <c r="A151" s="1" t="s">
        <v>30</v>
      </c>
      <c r="B151" s="1" t="s">
        <v>31</v>
      </c>
      <c r="C151" s="12">
        <v>2381863.86</v>
      </c>
      <c r="D151" s="3">
        <v>740.53</v>
      </c>
      <c r="E151" s="3">
        <f t="shared" si="31"/>
        <v>2381123.33</v>
      </c>
      <c r="F151" s="3">
        <f t="shared" si="26"/>
        <v>0</v>
      </c>
      <c r="G151" s="3">
        <f t="shared" si="32"/>
        <v>740.53</v>
      </c>
      <c r="H151" s="3"/>
      <c r="I151" s="29">
        <v>201.7</v>
      </c>
      <c r="J151" s="29">
        <v>0</v>
      </c>
      <c r="K151" s="29">
        <f t="shared" si="33"/>
        <v>201.7</v>
      </c>
      <c r="L151" s="12"/>
      <c r="M151" s="11">
        <v>11808.94</v>
      </c>
      <c r="N151" s="11">
        <v>11808.94</v>
      </c>
      <c r="O151" s="11">
        <v>6228.21</v>
      </c>
      <c r="P151" s="11"/>
      <c r="Q151" s="11">
        <f t="shared" si="27"/>
        <v>-3.67</v>
      </c>
      <c r="R151" s="11">
        <v>-2.02</v>
      </c>
      <c r="T151" s="24">
        <f t="shared" si="28"/>
        <v>11805.27</v>
      </c>
      <c r="U151" s="24">
        <f t="shared" si="29"/>
        <v>11805.27</v>
      </c>
      <c r="V151" s="24">
        <f t="shared" si="30"/>
        <v>6226.19</v>
      </c>
      <c r="X151" s="11"/>
      <c r="Y151" s="11"/>
      <c r="Z151" s="11"/>
      <c r="AA151" s="11"/>
    </row>
    <row r="152" spans="1:27" ht="12.75">
      <c r="A152" s="1" t="s">
        <v>30</v>
      </c>
      <c r="B152" s="1" t="s">
        <v>29</v>
      </c>
      <c r="C152" s="12">
        <v>4352757.949999999</v>
      </c>
      <c r="D152" s="3">
        <v>1353.29</v>
      </c>
      <c r="E152" s="3">
        <f t="shared" si="31"/>
        <v>4351404.659999999</v>
      </c>
      <c r="F152" s="3">
        <f t="shared" si="26"/>
        <v>0</v>
      </c>
      <c r="G152" s="3">
        <f t="shared" si="32"/>
        <v>1353.29</v>
      </c>
      <c r="H152" s="3"/>
      <c r="I152" s="29">
        <v>568.1999999999999</v>
      </c>
      <c r="J152" s="29">
        <v>0</v>
      </c>
      <c r="K152" s="29">
        <f t="shared" si="33"/>
        <v>568.1999999999999</v>
      </c>
      <c r="L152" s="12"/>
      <c r="M152" s="11">
        <v>7660.61</v>
      </c>
      <c r="N152" s="11">
        <v>7660.61</v>
      </c>
      <c r="O152" s="11">
        <v>6228.21</v>
      </c>
      <c r="P152" s="11"/>
      <c r="Q152" s="11">
        <f t="shared" si="27"/>
        <v>-2.38</v>
      </c>
      <c r="R152" s="11">
        <v>-2.02</v>
      </c>
      <c r="T152" s="24">
        <f t="shared" si="28"/>
        <v>7658.23</v>
      </c>
      <c r="U152" s="24">
        <f t="shared" si="29"/>
        <v>7658.23</v>
      </c>
      <c r="V152" s="24">
        <f t="shared" si="30"/>
        <v>6226.19</v>
      </c>
      <c r="X152" s="11"/>
      <c r="Y152" s="11"/>
      <c r="Z152" s="11"/>
      <c r="AA152" s="11"/>
    </row>
    <row r="153" spans="1:27" ht="12.75">
      <c r="A153" s="1" t="s">
        <v>28</v>
      </c>
      <c r="B153" s="1" t="s">
        <v>27</v>
      </c>
      <c r="C153" s="12">
        <v>960925.1799999999</v>
      </c>
      <c r="D153" s="3">
        <v>298.75</v>
      </c>
      <c r="E153" s="3">
        <f t="shared" si="31"/>
        <v>960626.4299999999</v>
      </c>
      <c r="F153" s="3">
        <f t="shared" si="26"/>
        <v>0</v>
      </c>
      <c r="G153" s="3">
        <f t="shared" si="32"/>
        <v>298.75</v>
      </c>
      <c r="H153" s="3"/>
      <c r="I153" s="29">
        <v>65.9</v>
      </c>
      <c r="J153" s="29">
        <v>0</v>
      </c>
      <c r="K153" s="29">
        <f t="shared" si="33"/>
        <v>65.9</v>
      </c>
      <c r="L153" s="12"/>
      <c r="M153" s="11">
        <v>14581.57</v>
      </c>
      <c r="N153" s="11">
        <v>14581.57</v>
      </c>
      <c r="O153" s="11">
        <v>6228.21</v>
      </c>
      <c r="P153" s="11"/>
      <c r="Q153" s="11">
        <f t="shared" si="27"/>
        <v>-4.53</v>
      </c>
      <c r="R153" s="11">
        <v>-2.02</v>
      </c>
      <c r="T153" s="24">
        <f t="shared" si="28"/>
        <v>14577.03</v>
      </c>
      <c r="U153" s="24">
        <f t="shared" si="29"/>
        <v>14577.039999999999</v>
      </c>
      <c r="V153" s="24">
        <f t="shared" si="30"/>
        <v>6226.19</v>
      </c>
      <c r="X153" s="11"/>
      <c r="Y153" s="11"/>
      <c r="Z153" s="11"/>
      <c r="AA153" s="11"/>
    </row>
    <row r="154" spans="1:27" ht="12.75">
      <c r="A154" s="1" t="s">
        <v>25</v>
      </c>
      <c r="B154" s="1" t="s">
        <v>26</v>
      </c>
      <c r="C154" s="12">
        <v>6349567.51</v>
      </c>
      <c r="D154" s="3">
        <v>1974.1</v>
      </c>
      <c r="E154" s="3">
        <f t="shared" si="31"/>
        <v>6347593.41</v>
      </c>
      <c r="F154" s="3">
        <f t="shared" si="26"/>
        <v>0</v>
      </c>
      <c r="G154" s="3">
        <f t="shared" si="32"/>
        <v>1974.1</v>
      </c>
      <c r="H154" s="3"/>
      <c r="I154" s="29">
        <v>678.3</v>
      </c>
      <c r="J154" s="29">
        <v>0</v>
      </c>
      <c r="K154" s="29">
        <f t="shared" si="33"/>
        <v>678.3</v>
      </c>
      <c r="L154" s="12"/>
      <c r="M154" s="11">
        <v>9361</v>
      </c>
      <c r="N154" s="11">
        <v>9361</v>
      </c>
      <c r="O154" s="11">
        <v>6228.21</v>
      </c>
      <c r="P154" s="11"/>
      <c r="Q154" s="11">
        <f t="shared" si="27"/>
        <v>-2.91</v>
      </c>
      <c r="R154" s="11">
        <v>-2.02</v>
      </c>
      <c r="T154" s="24">
        <f t="shared" si="28"/>
        <v>9358.09</v>
      </c>
      <c r="U154" s="24">
        <f t="shared" si="29"/>
        <v>9358.09</v>
      </c>
      <c r="V154" s="24">
        <f t="shared" si="30"/>
        <v>6226.19</v>
      </c>
      <c r="X154" s="11"/>
      <c r="Y154" s="11"/>
      <c r="Z154" s="11"/>
      <c r="AA154" s="11"/>
    </row>
    <row r="155" spans="1:27" ht="12.75">
      <c r="A155" s="1" t="s">
        <v>25</v>
      </c>
      <c r="B155" s="1" t="s">
        <v>24</v>
      </c>
      <c r="C155" s="12">
        <v>2648067.6999999997</v>
      </c>
      <c r="D155" s="3">
        <v>823.29</v>
      </c>
      <c r="E155" s="3">
        <f t="shared" si="31"/>
        <v>2647244.4099999997</v>
      </c>
      <c r="F155" s="3">
        <f t="shared" si="26"/>
        <v>0</v>
      </c>
      <c r="G155" s="3">
        <f t="shared" si="32"/>
        <v>823.29</v>
      </c>
      <c r="H155" s="3"/>
      <c r="I155" s="29">
        <v>261.6</v>
      </c>
      <c r="J155" s="29">
        <v>0</v>
      </c>
      <c r="K155" s="29">
        <f t="shared" si="33"/>
        <v>261.6</v>
      </c>
      <c r="L155" s="12"/>
      <c r="M155" s="11">
        <v>10122.58</v>
      </c>
      <c r="N155" s="11">
        <v>10122.58</v>
      </c>
      <c r="O155" s="11">
        <v>6228.21</v>
      </c>
      <c r="P155" s="11"/>
      <c r="Q155" s="11">
        <f t="shared" si="27"/>
        <v>-3.15</v>
      </c>
      <c r="R155" s="11">
        <v>-2.02</v>
      </c>
      <c r="T155" s="24">
        <f>ROUND(E155/I155,2)-0.01</f>
        <v>10119.43</v>
      </c>
      <c r="U155" s="24">
        <f t="shared" si="29"/>
        <v>10119.43</v>
      </c>
      <c r="V155" s="24">
        <f t="shared" si="30"/>
        <v>6226.19</v>
      </c>
      <c r="X155" s="11"/>
      <c r="Y155" s="11"/>
      <c r="Z155" s="11"/>
      <c r="AA155" s="11"/>
    </row>
    <row r="156" spans="1:27" ht="12.75">
      <c r="A156" s="1" t="s">
        <v>22</v>
      </c>
      <c r="B156" s="1" t="s">
        <v>23</v>
      </c>
      <c r="C156" s="12">
        <v>11464623.5</v>
      </c>
      <c r="D156" s="3">
        <v>3564.39</v>
      </c>
      <c r="E156" s="3">
        <f t="shared" si="31"/>
        <v>11461059.11</v>
      </c>
      <c r="F156" s="3">
        <f t="shared" si="26"/>
        <v>3083.53</v>
      </c>
      <c r="G156" s="3">
        <f t="shared" si="32"/>
        <v>480.8599999999997</v>
      </c>
      <c r="H156" s="3"/>
      <c r="I156" s="29">
        <v>1772.6</v>
      </c>
      <c r="J156" s="29">
        <v>1526.5</v>
      </c>
      <c r="K156" s="29">
        <f t="shared" si="33"/>
        <v>246.0999999999999</v>
      </c>
      <c r="L156" s="12"/>
      <c r="M156" s="11">
        <v>6467.69</v>
      </c>
      <c r="N156" s="11">
        <v>7953.11</v>
      </c>
      <c r="O156" s="11">
        <v>6228.21</v>
      </c>
      <c r="P156" s="11"/>
      <c r="Q156" s="11">
        <f t="shared" si="27"/>
        <v>-1.95</v>
      </c>
      <c r="R156" s="11">
        <v>-2.02</v>
      </c>
      <c r="T156" s="24">
        <f t="shared" si="28"/>
        <v>6465.68</v>
      </c>
      <c r="U156" s="24">
        <f t="shared" si="29"/>
        <v>7951.16</v>
      </c>
      <c r="V156" s="24">
        <f t="shared" si="30"/>
        <v>6226.19</v>
      </c>
      <c r="X156" s="11"/>
      <c r="Y156" s="11"/>
      <c r="Z156" s="11"/>
      <c r="AA156" s="11"/>
    </row>
    <row r="157" spans="1:27" ht="12.75">
      <c r="A157" s="1" t="s">
        <v>22</v>
      </c>
      <c r="B157" s="1" t="s">
        <v>210</v>
      </c>
      <c r="C157" s="12">
        <v>1534169.04</v>
      </c>
      <c r="D157" s="3">
        <v>476.98</v>
      </c>
      <c r="E157" s="3">
        <f t="shared" si="31"/>
        <v>1533692.06</v>
      </c>
      <c r="F157" s="3">
        <f t="shared" si="26"/>
        <v>0</v>
      </c>
      <c r="G157" s="3">
        <f t="shared" si="32"/>
        <v>476.98</v>
      </c>
      <c r="H157" s="3"/>
      <c r="I157" s="29">
        <v>122</v>
      </c>
      <c r="J157" s="29">
        <v>0</v>
      </c>
      <c r="K157" s="29">
        <f t="shared" si="33"/>
        <v>122</v>
      </c>
      <c r="L157" s="12"/>
      <c r="M157" s="11">
        <v>12575.16</v>
      </c>
      <c r="N157" s="11">
        <v>12575.16</v>
      </c>
      <c r="O157" s="11">
        <v>6228.21</v>
      </c>
      <c r="P157" s="11"/>
      <c r="Q157" s="11">
        <f t="shared" si="27"/>
        <v>-3.91</v>
      </c>
      <c r="R157" s="11">
        <v>-2.02</v>
      </c>
      <c r="T157" s="24">
        <f t="shared" si="28"/>
        <v>12571.25</v>
      </c>
      <c r="U157" s="24">
        <f t="shared" si="29"/>
        <v>12571.25</v>
      </c>
      <c r="V157" s="24">
        <f t="shared" si="30"/>
        <v>6226.19</v>
      </c>
      <c r="X157" s="11"/>
      <c r="Y157" s="11"/>
      <c r="Z157" s="11"/>
      <c r="AA157" s="11"/>
    </row>
    <row r="158" spans="1:27" ht="12.75">
      <c r="A158" s="1" t="s">
        <v>21</v>
      </c>
      <c r="B158" s="1" t="s">
        <v>21</v>
      </c>
      <c r="C158" s="12">
        <v>20908862.120000005</v>
      </c>
      <c r="D158" s="3">
        <v>0</v>
      </c>
      <c r="E158" s="3">
        <f t="shared" si="31"/>
        <v>20908862.120000005</v>
      </c>
      <c r="F158" s="3">
        <f t="shared" si="26"/>
        <v>0</v>
      </c>
      <c r="G158" s="3">
        <f t="shared" si="32"/>
        <v>0</v>
      </c>
      <c r="H158" s="3"/>
      <c r="I158" s="29">
        <v>2924.3</v>
      </c>
      <c r="J158" s="29">
        <v>0</v>
      </c>
      <c r="K158" s="29">
        <f t="shared" si="33"/>
        <v>2924.3</v>
      </c>
      <c r="L158" s="12"/>
      <c r="M158" s="11">
        <v>7150.04</v>
      </c>
      <c r="N158" s="11">
        <v>7150.04</v>
      </c>
      <c r="O158" s="11">
        <v>6228.21</v>
      </c>
      <c r="P158" s="11"/>
      <c r="Q158" s="11">
        <f t="shared" si="27"/>
        <v>0</v>
      </c>
      <c r="R158" s="11">
        <v>-2.02</v>
      </c>
      <c r="T158" s="24">
        <f t="shared" si="28"/>
        <v>7150.04</v>
      </c>
      <c r="U158" s="24">
        <f t="shared" si="29"/>
        <v>7150.04</v>
      </c>
      <c r="V158" s="24">
        <f t="shared" si="30"/>
        <v>6226.19</v>
      </c>
      <c r="X158" s="11"/>
      <c r="Y158" s="11"/>
      <c r="Z158" s="11"/>
      <c r="AA158" s="11"/>
    </row>
    <row r="159" spans="1:27" ht="12.75">
      <c r="A159" s="1" t="s">
        <v>19</v>
      </c>
      <c r="B159" s="1" t="s">
        <v>20</v>
      </c>
      <c r="C159" s="12">
        <v>3406148.7600000002</v>
      </c>
      <c r="D159" s="3">
        <v>1058.98</v>
      </c>
      <c r="E159" s="3">
        <f t="shared" si="31"/>
        <v>3405089.7800000003</v>
      </c>
      <c r="F159" s="3">
        <f t="shared" si="26"/>
        <v>0</v>
      </c>
      <c r="G159" s="3">
        <f t="shared" si="32"/>
        <v>1058.98</v>
      </c>
      <c r="H159" s="3"/>
      <c r="I159" s="29">
        <v>442.09999999999997</v>
      </c>
      <c r="J159" s="29">
        <v>0</v>
      </c>
      <c r="K159" s="29">
        <f t="shared" si="33"/>
        <v>442.09999999999997</v>
      </c>
      <c r="L159" s="12"/>
      <c r="M159" s="11">
        <v>7704.48</v>
      </c>
      <c r="N159" s="11">
        <v>7704.48</v>
      </c>
      <c r="O159" s="11">
        <v>6228.21</v>
      </c>
      <c r="P159" s="11"/>
      <c r="Q159" s="11">
        <f t="shared" si="27"/>
        <v>-2.4</v>
      </c>
      <c r="R159" s="11">
        <v>-2.02</v>
      </c>
      <c r="T159" s="24">
        <f t="shared" si="28"/>
        <v>7702.08</v>
      </c>
      <c r="U159" s="24">
        <f t="shared" si="29"/>
        <v>7702.08</v>
      </c>
      <c r="V159" s="24">
        <f t="shared" si="30"/>
        <v>6226.19</v>
      </c>
      <c r="X159" s="11"/>
      <c r="Y159" s="11"/>
      <c r="Z159" s="11"/>
      <c r="AA159" s="11"/>
    </row>
    <row r="160" spans="1:27" ht="12.75">
      <c r="A160" s="1" t="s">
        <v>19</v>
      </c>
      <c r="B160" s="1" t="s">
        <v>18</v>
      </c>
      <c r="C160" s="12">
        <v>17762284.6</v>
      </c>
      <c r="D160" s="3">
        <v>5522.35</v>
      </c>
      <c r="E160" s="3">
        <f t="shared" si="31"/>
        <v>17756762.25</v>
      </c>
      <c r="F160" s="3">
        <f t="shared" si="26"/>
        <v>0</v>
      </c>
      <c r="G160" s="3">
        <f t="shared" si="32"/>
        <v>5522.35</v>
      </c>
      <c r="H160" s="3"/>
      <c r="I160" s="29">
        <v>2735.8</v>
      </c>
      <c r="J160" s="29">
        <v>0</v>
      </c>
      <c r="K160" s="29">
        <f t="shared" si="33"/>
        <v>2735.8</v>
      </c>
      <c r="L160" s="12"/>
      <c r="M160" s="11">
        <v>6492.54</v>
      </c>
      <c r="N160" s="11">
        <v>6492.54</v>
      </c>
      <c r="O160" s="11">
        <v>6228.21</v>
      </c>
      <c r="P160" s="11"/>
      <c r="Q160" s="11">
        <f t="shared" si="27"/>
        <v>-2.02</v>
      </c>
      <c r="R160" s="11">
        <v>-2.02</v>
      </c>
      <c r="T160" s="24">
        <f t="shared" si="28"/>
        <v>6490.52</v>
      </c>
      <c r="U160" s="24">
        <f t="shared" si="29"/>
        <v>6490.5199999999995</v>
      </c>
      <c r="V160" s="24">
        <f t="shared" si="30"/>
        <v>6226.19</v>
      </c>
      <c r="X160" s="11"/>
      <c r="Y160" s="11"/>
      <c r="Z160" s="11"/>
      <c r="AA160" s="11"/>
    </row>
    <row r="161" spans="1:27" ht="12.75">
      <c r="A161" s="1" t="s">
        <v>13</v>
      </c>
      <c r="B161" s="1" t="s">
        <v>17</v>
      </c>
      <c r="C161" s="12">
        <v>3157849.16</v>
      </c>
      <c r="D161" s="3">
        <v>981.79</v>
      </c>
      <c r="E161" s="3">
        <f t="shared" si="31"/>
        <v>3156867.37</v>
      </c>
      <c r="F161" s="3">
        <f t="shared" si="26"/>
        <v>0</v>
      </c>
      <c r="G161" s="3">
        <f t="shared" si="32"/>
        <v>981.79</v>
      </c>
      <c r="H161" s="3"/>
      <c r="I161" s="29">
        <v>387.8</v>
      </c>
      <c r="J161" s="29">
        <v>0</v>
      </c>
      <c r="K161" s="29">
        <f t="shared" si="33"/>
        <v>387.8</v>
      </c>
      <c r="L161" s="12"/>
      <c r="M161" s="11">
        <v>8142.98</v>
      </c>
      <c r="N161" s="11">
        <v>8142.98</v>
      </c>
      <c r="O161" s="11">
        <v>6228.21</v>
      </c>
      <c r="P161" s="11"/>
      <c r="Q161" s="11">
        <f t="shared" si="27"/>
        <v>-2.53</v>
      </c>
      <c r="R161" s="11">
        <v>-2.02</v>
      </c>
      <c r="T161" s="24">
        <f t="shared" si="28"/>
        <v>8140.45</v>
      </c>
      <c r="U161" s="24">
        <f t="shared" si="29"/>
        <v>8140.45</v>
      </c>
      <c r="V161" s="24">
        <f t="shared" si="30"/>
        <v>6226.19</v>
      </c>
      <c r="X161" s="11"/>
      <c r="Y161" s="11"/>
      <c r="Z161" s="11"/>
      <c r="AA161" s="11"/>
    </row>
    <row r="162" spans="1:27" ht="12.75">
      <c r="A162" s="1" t="s">
        <v>13</v>
      </c>
      <c r="B162" s="1" t="s">
        <v>16</v>
      </c>
      <c r="C162" s="12">
        <v>1309941.15</v>
      </c>
      <c r="D162" s="3">
        <v>407.26</v>
      </c>
      <c r="E162" s="3">
        <f t="shared" si="31"/>
        <v>1309533.89</v>
      </c>
      <c r="F162" s="3">
        <f t="shared" si="26"/>
        <v>0</v>
      </c>
      <c r="G162" s="3">
        <f t="shared" si="32"/>
        <v>407.26</v>
      </c>
      <c r="H162" s="3"/>
      <c r="I162" s="29">
        <v>102.1</v>
      </c>
      <c r="J162" s="29">
        <v>0</v>
      </c>
      <c r="K162" s="29">
        <f t="shared" si="33"/>
        <v>102.1</v>
      </c>
      <c r="L162" s="12"/>
      <c r="M162" s="11">
        <v>12829.98</v>
      </c>
      <c r="N162" s="11">
        <v>12829.98</v>
      </c>
      <c r="O162" s="11">
        <v>6228.21</v>
      </c>
      <c r="P162" s="11"/>
      <c r="Q162" s="11">
        <f t="shared" si="27"/>
        <v>-3.99</v>
      </c>
      <c r="R162" s="11">
        <v>-2.02</v>
      </c>
      <c r="T162" s="24">
        <f t="shared" si="28"/>
        <v>12825.99</v>
      </c>
      <c r="U162" s="24">
        <f t="shared" si="29"/>
        <v>12825.99</v>
      </c>
      <c r="V162" s="24">
        <f t="shared" si="30"/>
        <v>6226.19</v>
      </c>
      <c r="X162" s="11"/>
      <c r="Y162" s="11"/>
      <c r="Z162" s="11"/>
      <c r="AA162" s="11"/>
    </row>
    <row r="163" spans="1:27" ht="12.75">
      <c r="A163" s="1" t="s">
        <v>13</v>
      </c>
      <c r="B163" s="1" t="s">
        <v>15</v>
      </c>
      <c r="C163" s="12">
        <v>2124284.63</v>
      </c>
      <c r="D163" s="3">
        <v>660.45</v>
      </c>
      <c r="E163" s="3">
        <f t="shared" si="31"/>
        <v>2123624.1799999997</v>
      </c>
      <c r="F163" s="3">
        <f t="shared" si="26"/>
        <v>0</v>
      </c>
      <c r="G163" s="3">
        <f t="shared" si="32"/>
        <v>660.45</v>
      </c>
      <c r="H163" s="3"/>
      <c r="I163" s="29">
        <v>194.4</v>
      </c>
      <c r="J163" s="29">
        <v>0</v>
      </c>
      <c r="K163" s="29">
        <f t="shared" si="33"/>
        <v>194.4</v>
      </c>
      <c r="L163" s="12"/>
      <c r="M163" s="11">
        <v>10927.39</v>
      </c>
      <c r="N163" s="11">
        <v>10927.39</v>
      </c>
      <c r="O163" s="11">
        <v>6228.21</v>
      </c>
      <c r="P163" s="11"/>
      <c r="Q163" s="11">
        <f t="shared" si="27"/>
        <v>-3.4</v>
      </c>
      <c r="R163" s="11">
        <v>-2.02</v>
      </c>
      <c r="T163" s="24">
        <f t="shared" si="28"/>
        <v>10923.99</v>
      </c>
      <c r="U163" s="24">
        <f t="shared" si="29"/>
        <v>10923.99</v>
      </c>
      <c r="V163" s="24">
        <f t="shared" si="30"/>
        <v>6226.19</v>
      </c>
      <c r="X163" s="11"/>
      <c r="Y163" s="11"/>
      <c r="Z163" s="11"/>
      <c r="AA163" s="11"/>
    </row>
    <row r="164" spans="1:27" ht="12.75">
      <c r="A164" s="1" t="s">
        <v>13</v>
      </c>
      <c r="B164" s="1" t="s">
        <v>14</v>
      </c>
      <c r="C164" s="12">
        <v>1375941.48</v>
      </c>
      <c r="D164" s="3">
        <v>427.78</v>
      </c>
      <c r="E164" s="3">
        <f t="shared" si="31"/>
        <v>1375513.7</v>
      </c>
      <c r="F164" s="3">
        <f aca="true" t="shared" si="34" ref="F164:F181">J164*-R164</f>
        <v>0</v>
      </c>
      <c r="G164" s="3">
        <f t="shared" si="32"/>
        <v>427.78</v>
      </c>
      <c r="H164" s="3"/>
      <c r="I164" s="29">
        <v>106.6</v>
      </c>
      <c r="J164" s="29">
        <v>0</v>
      </c>
      <c r="K164" s="29">
        <f t="shared" si="33"/>
        <v>106.6</v>
      </c>
      <c r="L164" s="12"/>
      <c r="M164" s="11">
        <v>12907.52</v>
      </c>
      <c r="N164" s="11">
        <v>12907.52</v>
      </c>
      <c r="O164" s="11">
        <v>6228.21</v>
      </c>
      <c r="P164" s="11"/>
      <c r="Q164" s="11">
        <f aca="true" t="shared" si="35" ref="Q164:Q181">ROUND(G164/-K164,2)</f>
        <v>-4.01</v>
      </c>
      <c r="R164" s="11">
        <v>-2.02</v>
      </c>
      <c r="T164" s="24">
        <f aca="true" t="shared" si="36" ref="T164:T181">ROUND(E164/I164,2)</f>
        <v>12903.51</v>
      </c>
      <c r="U164" s="24">
        <f aca="true" t="shared" si="37" ref="U164:U181">N164+Q164</f>
        <v>12903.51</v>
      </c>
      <c r="V164" s="24">
        <f aca="true" t="shared" si="38" ref="V164:V181">O164+R164</f>
        <v>6226.19</v>
      </c>
      <c r="X164" s="11"/>
      <c r="Y164" s="11"/>
      <c r="Z164" s="11"/>
      <c r="AA164" s="11"/>
    </row>
    <row r="165" spans="1:27" ht="12.75">
      <c r="A165" s="1" t="s">
        <v>13</v>
      </c>
      <c r="B165" s="1" t="s">
        <v>12</v>
      </c>
      <c r="C165" s="12">
        <v>1298007.25</v>
      </c>
      <c r="D165" s="3">
        <v>403.55</v>
      </c>
      <c r="E165" s="3">
        <f t="shared" si="31"/>
        <v>1297603.7</v>
      </c>
      <c r="F165" s="3">
        <f t="shared" si="34"/>
        <v>0</v>
      </c>
      <c r="G165" s="3">
        <f aca="true" t="shared" si="39" ref="G165:G182">D165-F165</f>
        <v>403.55</v>
      </c>
      <c r="H165" s="3"/>
      <c r="I165" s="29">
        <v>100.7</v>
      </c>
      <c r="J165" s="29">
        <v>0</v>
      </c>
      <c r="K165" s="29">
        <f t="shared" si="33"/>
        <v>100.7</v>
      </c>
      <c r="L165" s="12"/>
      <c r="M165" s="11">
        <v>12889.84</v>
      </c>
      <c r="N165" s="11">
        <v>12889.84</v>
      </c>
      <c r="O165" s="11">
        <v>6228.21</v>
      </c>
      <c r="P165" s="11"/>
      <c r="Q165" s="11">
        <f t="shared" si="35"/>
        <v>-4.01</v>
      </c>
      <c r="R165" s="11">
        <v>-2.02</v>
      </c>
      <c r="T165" s="24">
        <f>ROUND(E165/I165,2)-0.01</f>
        <v>12885.83</v>
      </c>
      <c r="U165" s="24">
        <f t="shared" si="37"/>
        <v>12885.83</v>
      </c>
      <c r="V165" s="24">
        <f t="shared" si="38"/>
        <v>6226.19</v>
      </c>
      <c r="X165" s="11"/>
      <c r="Y165" s="11"/>
      <c r="Z165" s="11"/>
      <c r="AA165" s="11"/>
    </row>
    <row r="166" spans="1:27" ht="12.75">
      <c r="A166" s="1" t="s">
        <v>3</v>
      </c>
      <c r="B166" s="1" t="s">
        <v>11</v>
      </c>
      <c r="C166" s="12">
        <v>12719608.31</v>
      </c>
      <c r="D166" s="3">
        <v>3954.57</v>
      </c>
      <c r="E166" s="3">
        <f t="shared" si="31"/>
        <v>12715653.74</v>
      </c>
      <c r="F166" s="3">
        <f t="shared" si="34"/>
        <v>0</v>
      </c>
      <c r="G166" s="3">
        <f t="shared" si="39"/>
        <v>3954.57</v>
      </c>
      <c r="H166" s="3"/>
      <c r="I166" s="29">
        <v>1857.8</v>
      </c>
      <c r="J166" s="29">
        <v>0</v>
      </c>
      <c r="K166" s="29">
        <f t="shared" si="33"/>
        <v>1857.8</v>
      </c>
      <c r="L166" s="12"/>
      <c r="M166" s="11">
        <v>6846.6</v>
      </c>
      <c r="N166" s="11">
        <v>6846.6</v>
      </c>
      <c r="O166" s="11">
        <v>6228.21</v>
      </c>
      <c r="P166" s="11"/>
      <c r="Q166" s="11">
        <f t="shared" si="35"/>
        <v>-2.13</v>
      </c>
      <c r="R166" s="11">
        <v>-2.02</v>
      </c>
      <c r="T166" s="24">
        <f t="shared" si="36"/>
        <v>6844.47</v>
      </c>
      <c r="U166" s="24">
        <f t="shared" si="37"/>
        <v>6844.47</v>
      </c>
      <c r="V166" s="24">
        <f t="shared" si="38"/>
        <v>6226.19</v>
      </c>
      <c r="X166" s="11"/>
      <c r="Y166" s="11"/>
      <c r="Z166" s="11"/>
      <c r="AA166" s="11"/>
    </row>
    <row r="167" spans="1:27" ht="12.75">
      <c r="A167" s="1" t="s">
        <v>3</v>
      </c>
      <c r="B167" s="1" t="s">
        <v>10</v>
      </c>
      <c r="C167" s="12">
        <v>11454860.229999999</v>
      </c>
      <c r="D167" s="3">
        <v>3561.35</v>
      </c>
      <c r="E167" s="3">
        <f t="shared" si="31"/>
        <v>11451298.879999999</v>
      </c>
      <c r="F167" s="3">
        <f t="shared" si="34"/>
        <v>0</v>
      </c>
      <c r="G167" s="3">
        <f t="shared" si="39"/>
        <v>3561.35</v>
      </c>
      <c r="H167" s="3"/>
      <c r="I167" s="29">
        <v>1735.8</v>
      </c>
      <c r="J167" s="29">
        <v>0</v>
      </c>
      <c r="K167" s="29">
        <f t="shared" si="33"/>
        <v>1735.8</v>
      </c>
      <c r="L167" s="12"/>
      <c r="M167" s="11">
        <v>6599.18</v>
      </c>
      <c r="N167" s="11">
        <v>6599.18</v>
      </c>
      <c r="O167" s="11">
        <v>6228.21</v>
      </c>
      <c r="P167" s="14"/>
      <c r="Q167" s="11">
        <f t="shared" si="35"/>
        <v>-2.05</v>
      </c>
      <c r="R167" s="11">
        <v>-2.02</v>
      </c>
      <c r="T167" s="24">
        <f t="shared" si="36"/>
        <v>6597.13</v>
      </c>
      <c r="U167" s="24">
        <f t="shared" si="37"/>
        <v>6597.13</v>
      </c>
      <c r="V167" s="24">
        <f t="shared" si="38"/>
        <v>6226.19</v>
      </c>
      <c r="X167" s="11"/>
      <c r="Y167" s="11"/>
      <c r="Z167" s="11"/>
      <c r="AA167" s="11"/>
    </row>
    <row r="168" spans="1:27" ht="12.75">
      <c r="A168" s="1" t="s">
        <v>3</v>
      </c>
      <c r="B168" s="1" t="s">
        <v>9</v>
      </c>
      <c r="C168" s="12">
        <v>14283765.750000002</v>
      </c>
      <c r="D168" s="3">
        <v>4440.87</v>
      </c>
      <c r="E168" s="3">
        <f t="shared" si="31"/>
        <v>14279324.880000003</v>
      </c>
      <c r="F168" s="3">
        <f t="shared" si="34"/>
        <v>0</v>
      </c>
      <c r="G168" s="3">
        <f t="shared" si="39"/>
        <v>4440.87</v>
      </c>
      <c r="H168" s="3"/>
      <c r="I168" s="29">
        <v>2150</v>
      </c>
      <c r="J168" s="29">
        <v>0</v>
      </c>
      <c r="K168" s="29">
        <f t="shared" si="33"/>
        <v>2150</v>
      </c>
      <c r="L168" s="12"/>
      <c r="M168" s="11">
        <v>6643.61</v>
      </c>
      <c r="N168" s="11">
        <v>6643.61</v>
      </c>
      <c r="O168" s="11">
        <v>6228.21</v>
      </c>
      <c r="P168" s="14"/>
      <c r="Q168" s="11">
        <f t="shared" si="35"/>
        <v>-2.07</v>
      </c>
      <c r="R168" s="11">
        <v>-2.02</v>
      </c>
      <c r="T168" s="24">
        <f t="shared" si="36"/>
        <v>6641.55</v>
      </c>
      <c r="U168" s="24">
        <f t="shared" si="37"/>
        <v>6641.54</v>
      </c>
      <c r="V168" s="24">
        <f t="shared" si="38"/>
        <v>6226.19</v>
      </c>
      <c r="X168" s="11"/>
      <c r="Y168" s="11"/>
      <c r="Z168" s="11"/>
      <c r="AA168" s="11"/>
    </row>
    <row r="169" spans="1:27" ht="12.75">
      <c r="A169" s="1" t="s">
        <v>3</v>
      </c>
      <c r="B169" s="1" t="s">
        <v>8</v>
      </c>
      <c r="C169" s="12">
        <v>26672472.77</v>
      </c>
      <c r="D169" s="3">
        <v>8292.56</v>
      </c>
      <c r="E169" s="3">
        <f t="shared" si="31"/>
        <v>26664180.21</v>
      </c>
      <c r="F169" s="3">
        <f t="shared" si="34"/>
        <v>0</v>
      </c>
      <c r="G169" s="3">
        <f t="shared" si="39"/>
        <v>8292.56</v>
      </c>
      <c r="H169" s="3"/>
      <c r="I169" s="29">
        <v>4126.8</v>
      </c>
      <c r="J169" s="29">
        <v>0</v>
      </c>
      <c r="K169" s="29">
        <f t="shared" si="33"/>
        <v>4126.8</v>
      </c>
      <c r="L169" s="12"/>
      <c r="M169" s="11">
        <v>6463.23</v>
      </c>
      <c r="N169" s="11">
        <v>6463.23</v>
      </c>
      <c r="O169" s="11">
        <v>6228.21</v>
      </c>
      <c r="P169" s="14"/>
      <c r="Q169" s="11">
        <f t="shared" si="35"/>
        <v>-2.01</v>
      </c>
      <c r="R169" s="11">
        <v>-2.02</v>
      </c>
      <c r="T169" s="24">
        <f t="shared" si="36"/>
        <v>6461.22</v>
      </c>
      <c r="U169" s="24">
        <f t="shared" si="37"/>
        <v>6461.219999999999</v>
      </c>
      <c r="V169" s="24">
        <f t="shared" si="38"/>
        <v>6226.19</v>
      </c>
      <c r="X169" s="11"/>
      <c r="Y169" s="11"/>
      <c r="Z169" s="11"/>
      <c r="AA169" s="11"/>
    </row>
    <row r="170" spans="1:27" ht="12.75">
      <c r="A170" s="1" t="s">
        <v>3</v>
      </c>
      <c r="B170" s="1" t="s">
        <v>7</v>
      </c>
      <c r="C170" s="12">
        <v>19115013.619999997</v>
      </c>
      <c r="D170" s="3">
        <v>5942.92</v>
      </c>
      <c r="E170" s="3">
        <f t="shared" si="31"/>
        <v>19109070.699999996</v>
      </c>
      <c r="F170" s="3">
        <f t="shared" si="34"/>
        <v>0</v>
      </c>
      <c r="G170" s="3">
        <f t="shared" si="39"/>
        <v>5942.92</v>
      </c>
      <c r="H170" s="3"/>
      <c r="I170" s="29">
        <v>2957.5</v>
      </c>
      <c r="J170" s="29">
        <v>0</v>
      </c>
      <c r="K170" s="29">
        <f t="shared" si="33"/>
        <v>2957.5</v>
      </c>
      <c r="L170" s="12"/>
      <c r="M170" s="11">
        <v>6463.23</v>
      </c>
      <c r="N170" s="11">
        <v>6463.23</v>
      </c>
      <c r="O170" s="11">
        <v>6228.21</v>
      </c>
      <c r="P170" s="14"/>
      <c r="Q170" s="11">
        <f t="shared" si="35"/>
        <v>-2.01</v>
      </c>
      <c r="R170" s="11">
        <v>-2.02</v>
      </c>
      <c r="T170" s="24">
        <f t="shared" si="36"/>
        <v>6461.22</v>
      </c>
      <c r="U170" s="24">
        <f t="shared" si="37"/>
        <v>6461.219999999999</v>
      </c>
      <c r="V170" s="24">
        <f t="shared" si="38"/>
        <v>6226.19</v>
      </c>
      <c r="X170" s="11"/>
      <c r="Y170" s="11"/>
      <c r="Z170" s="11"/>
      <c r="AA170" s="11"/>
    </row>
    <row r="171" spans="1:27" ht="12.75">
      <c r="A171" s="1" t="s">
        <v>3</v>
      </c>
      <c r="B171" s="1" t="s">
        <v>6</v>
      </c>
      <c r="C171" s="12">
        <v>123958679.75999999</v>
      </c>
      <c r="D171" s="3">
        <v>38539.15</v>
      </c>
      <c r="E171" s="3">
        <f t="shared" si="31"/>
        <v>123920140.60999998</v>
      </c>
      <c r="F171" s="3">
        <f t="shared" si="34"/>
        <v>0</v>
      </c>
      <c r="G171" s="3">
        <f t="shared" si="39"/>
        <v>38539.15</v>
      </c>
      <c r="H171" s="3"/>
      <c r="I171" s="29">
        <v>18574.4</v>
      </c>
      <c r="J171" s="29">
        <v>0</v>
      </c>
      <c r="K171" s="29">
        <f t="shared" si="33"/>
        <v>18574.4</v>
      </c>
      <c r="L171" s="12"/>
      <c r="M171" s="11">
        <v>6673.63</v>
      </c>
      <c r="N171" s="11">
        <v>6673.63</v>
      </c>
      <c r="O171" s="11">
        <v>6228.21</v>
      </c>
      <c r="P171" s="14"/>
      <c r="Q171" s="11">
        <f t="shared" si="35"/>
        <v>-2.07</v>
      </c>
      <c r="R171" s="11">
        <v>-2.02</v>
      </c>
      <c r="T171" s="24">
        <f t="shared" si="36"/>
        <v>6671.56</v>
      </c>
      <c r="U171" s="24">
        <f t="shared" si="37"/>
        <v>6671.56</v>
      </c>
      <c r="V171" s="24">
        <f t="shared" si="38"/>
        <v>6226.19</v>
      </c>
      <c r="X171" s="11"/>
      <c r="Y171" s="11"/>
      <c r="Z171" s="11"/>
      <c r="AA171" s="11"/>
    </row>
    <row r="172" spans="1:27" ht="12.75">
      <c r="A172" s="1" t="s">
        <v>3</v>
      </c>
      <c r="B172" s="1" t="s">
        <v>210</v>
      </c>
      <c r="C172" s="12">
        <v>7655976.5</v>
      </c>
      <c r="D172" s="3">
        <v>2380.27</v>
      </c>
      <c r="E172" s="3">
        <f t="shared" si="31"/>
        <v>7653596.23</v>
      </c>
      <c r="F172" s="3">
        <f t="shared" si="34"/>
        <v>0</v>
      </c>
      <c r="G172" s="3">
        <f t="shared" si="39"/>
        <v>2380.27</v>
      </c>
      <c r="H172" s="3"/>
      <c r="I172" s="29">
        <v>1110.5</v>
      </c>
      <c r="J172" s="29">
        <v>0</v>
      </c>
      <c r="K172" s="29">
        <f t="shared" si="33"/>
        <v>1110.5</v>
      </c>
      <c r="L172" s="12"/>
      <c r="M172" s="11">
        <v>6894.17</v>
      </c>
      <c r="N172" s="11">
        <v>6894.17</v>
      </c>
      <c r="O172" s="11">
        <v>6228.21</v>
      </c>
      <c r="P172" s="14"/>
      <c r="Q172" s="11">
        <f t="shared" si="35"/>
        <v>-2.14</v>
      </c>
      <c r="R172" s="11">
        <v>-2.02</v>
      </c>
      <c r="T172" s="24">
        <f t="shared" si="36"/>
        <v>6892.03</v>
      </c>
      <c r="U172" s="24">
        <f t="shared" si="37"/>
        <v>6892.03</v>
      </c>
      <c r="V172" s="24">
        <f t="shared" si="38"/>
        <v>6226.19</v>
      </c>
      <c r="X172" s="11"/>
      <c r="Y172" s="11"/>
      <c r="Z172" s="11"/>
      <c r="AA172" s="11"/>
    </row>
    <row r="173" spans="1:27" ht="12.75">
      <c r="A173" s="1" t="s">
        <v>3</v>
      </c>
      <c r="B173" s="1" t="s">
        <v>211</v>
      </c>
      <c r="C173" s="12">
        <v>15666254.87</v>
      </c>
      <c r="D173" s="3">
        <v>4870.69</v>
      </c>
      <c r="E173" s="3">
        <f t="shared" si="31"/>
        <v>15661384.18</v>
      </c>
      <c r="F173" s="3">
        <f t="shared" si="34"/>
        <v>0</v>
      </c>
      <c r="G173" s="3">
        <f t="shared" si="39"/>
        <v>4870.69</v>
      </c>
      <c r="H173" s="3"/>
      <c r="I173" s="29">
        <v>2248.7000000000003</v>
      </c>
      <c r="J173" s="29">
        <v>0</v>
      </c>
      <c r="K173" s="29">
        <f t="shared" si="33"/>
        <v>2248.7000000000003</v>
      </c>
      <c r="L173" s="12"/>
      <c r="M173" s="11">
        <v>6966.81</v>
      </c>
      <c r="N173" s="11">
        <v>6966.81</v>
      </c>
      <c r="O173" s="11">
        <v>6228.21</v>
      </c>
      <c r="P173" s="14"/>
      <c r="Q173" s="11">
        <f t="shared" si="35"/>
        <v>-2.17</v>
      </c>
      <c r="R173" s="11">
        <v>-2.02</v>
      </c>
      <c r="T173" s="24">
        <f t="shared" si="36"/>
        <v>6964.64</v>
      </c>
      <c r="U173" s="24">
        <f t="shared" si="37"/>
        <v>6964.64</v>
      </c>
      <c r="V173" s="24">
        <f t="shared" si="38"/>
        <v>6226.19</v>
      </c>
      <c r="X173" s="11"/>
      <c r="Y173" s="11"/>
      <c r="Z173" s="11"/>
      <c r="AA173" s="11"/>
    </row>
    <row r="174" spans="1:27" ht="12.75">
      <c r="A174" s="1" t="s">
        <v>3</v>
      </c>
      <c r="B174" s="1" t="s">
        <v>212</v>
      </c>
      <c r="C174" s="12">
        <v>6105242.49</v>
      </c>
      <c r="D174" s="3">
        <v>1898.14</v>
      </c>
      <c r="E174" s="3">
        <f t="shared" si="31"/>
        <v>6103344.350000001</v>
      </c>
      <c r="F174" s="3">
        <f t="shared" si="34"/>
        <v>0</v>
      </c>
      <c r="G174" s="3">
        <f t="shared" si="39"/>
        <v>1898.14</v>
      </c>
      <c r="H174" s="3"/>
      <c r="I174" s="29">
        <v>844.6</v>
      </c>
      <c r="J174" s="29">
        <v>0</v>
      </c>
      <c r="K174" s="29">
        <f t="shared" si="33"/>
        <v>844.6</v>
      </c>
      <c r="L174" s="12"/>
      <c r="M174" s="11">
        <v>7228.56</v>
      </c>
      <c r="N174" s="11">
        <v>7228.56</v>
      </c>
      <c r="O174" s="11">
        <v>6228.21</v>
      </c>
      <c r="P174" s="14"/>
      <c r="Q174" s="11">
        <f t="shared" si="35"/>
        <v>-2.25</v>
      </c>
      <c r="R174" s="11">
        <v>-2.02</v>
      </c>
      <c r="T174" s="24">
        <f t="shared" si="36"/>
        <v>7226.31</v>
      </c>
      <c r="U174" s="24">
        <f t="shared" si="37"/>
        <v>7226.31</v>
      </c>
      <c r="V174" s="24">
        <f t="shared" si="38"/>
        <v>6226.19</v>
      </c>
      <c r="X174" s="11"/>
      <c r="Y174" s="11"/>
      <c r="Z174" s="11"/>
      <c r="AA174" s="11"/>
    </row>
    <row r="175" spans="1:27" ht="12.75">
      <c r="A175" s="1" t="s">
        <v>3</v>
      </c>
      <c r="B175" s="1" t="s">
        <v>5</v>
      </c>
      <c r="C175" s="12">
        <v>1765346.5099999998</v>
      </c>
      <c r="D175" s="3">
        <v>548.85</v>
      </c>
      <c r="E175" s="3">
        <f t="shared" si="31"/>
        <v>1764797.6599999997</v>
      </c>
      <c r="F175" s="3">
        <f t="shared" si="34"/>
        <v>0</v>
      </c>
      <c r="G175" s="3">
        <f t="shared" si="39"/>
        <v>548.85</v>
      </c>
      <c r="H175" s="3"/>
      <c r="I175" s="29">
        <v>145.4</v>
      </c>
      <c r="J175" s="29">
        <v>0</v>
      </c>
      <c r="K175" s="29">
        <f t="shared" si="33"/>
        <v>145.4</v>
      </c>
      <c r="L175" s="12"/>
      <c r="M175" s="11">
        <v>12141.31</v>
      </c>
      <c r="N175" s="11">
        <v>12141.31</v>
      </c>
      <c r="O175" s="11">
        <v>6228.21</v>
      </c>
      <c r="P175" s="14"/>
      <c r="Q175" s="11">
        <f t="shared" si="35"/>
        <v>-3.77</v>
      </c>
      <c r="R175" s="11">
        <v>-2.02</v>
      </c>
      <c r="T175" s="24">
        <f t="shared" si="36"/>
        <v>12137.54</v>
      </c>
      <c r="U175" s="24">
        <f t="shared" si="37"/>
        <v>12137.539999999999</v>
      </c>
      <c r="V175" s="24">
        <f t="shared" si="38"/>
        <v>6226.19</v>
      </c>
      <c r="X175" s="11"/>
      <c r="Y175" s="11"/>
      <c r="Z175" s="11"/>
      <c r="AA175" s="11"/>
    </row>
    <row r="176" spans="1:27" ht="12.75">
      <c r="A176" s="1" t="s">
        <v>3</v>
      </c>
      <c r="B176" s="1" t="s">
        <v>4</v>
      </c>
      <c r="C176" s="12">
        <v>1925889.39</v>
      </c>
      <c r="D176" s="3">
        <v>598.77</v>
      </c>
      <c r="E176" s="3">
        <f t="shared" si="31"/>
        <v>1925290.6199999999</v>
      </c>
      <c r="F176" s="3">
        <f t="shared" si="34"/>
        <v>0</v>
      </c>
      <c r="G176" s="3">
        <f t="shared" si="39"/>
        <v>598.77</v>
      </c>
      <c r="H176" s="3"/>
      <c r="I176" s="29">
        <v>165.6</v>
      </c>
      <c r="J176" s="29">
        <v>0</v>
      </c>
      <c r="K176" s="29">
        <f t="shared" si="33"/>
        <v>165.6</v>
      </c>
      <c r="L176" s="12"/>
      <c r="M176" s="11">
        <v>11629.77</v>
      </c>
      <c r="N176" s="11">
        <v>11629.77</v>
      </c>
      <c r="O176" s="11">
        <v>6228.21</v>
      </c>
      <c r="P176" s="14"/>
      <c r="Q176" s="11">
        <f t="shared" si="35"/>
        <v>-3.62</v>
      </c>
      <c r="R176" s="11">
        <v>-2.02</v>
      </c>
      <c r="T176" s="24">
        <f t="shared" si="36"/>
        <v>11626.15</v>
      </c>
      <c r="U176" s="24">
        <f t="shared" si="37"/>
        <v>11626.15</v>
      </c>
      <c r="V176" s="24">
        <f t="shared" si="38"/>
        <v>6226.19</v>
      </c>
      <c r="X176" s="11"/>
      <c r="Y176" s="11"/>
      <c r="Z176" s="11"/>
      <c r="AA176" s="11"/>
    </row>
    <row r="177" spans="1:27" ht="12.75">
      <c r="A177" s="1" t="s">
        <v>3</v>
      </c>
      <c r="B177" s="1" t="s">
        <v>2</v>
      </c>
      <c r="C177" s="12">
        <v>1260889.23</v>
      </c>
      <c r="D177" s="3">
        <v>0</v>
      </c>
      <c r="E177" s="3">
        <f t="shared" si="31"/>
        <v>1260889.23</v>
      </c>
      <c r="F177" s="3">
        <f t="shared" si="34"/>
        <v>0</v>
      </c>
      <c r="G177" s="3">
        <f t="shared" si="39"/>
        <v>0</v>
      </c>
      <c r="H177" s="3"/>
      <c r="I177" s="29">
        <v>97.6</v>
      </c>
      <c r="J177" s="29">
        <v>0</v>
      </c>
      <c r="K177" s="29">
        <f t="shared" si="33"/>
        <v>97.6</v>
      </c>
      <c r="L177" s="12"/>
      <c r="M177" s="11">
        <v>12918.95</v>
      </c>
      <c r="N177" s="11">
        <v>12918.95</v>
      </c>
      <c r="O177" s="11">
        <v>6228.21</v>
      </c>
      <c r="P177" s="14"/>
      <c r="Q177" s="11">
        <f t="shared" si="35"/>
        <v>0</v>
      </c>
      <c r="R177" s="11">
        <v>-2.02</v>
      </c>
      <c r="T177" s="24">
        <f t="shared" si="36"/>
        <v>12918.95</v>
      </c>
      <c r="U177" s="24">
        <f t="shared" si="37"/>
        <v>12918.95</v>
      </c>
      <c r="V177" s="24">
        <f t="shared" si="38"/>
        <v>6226.19</v>
      </c>
      <c r="X177" s="11"/>
      <c r="Y177" s="11"/>
      <c r="Z177" s="11"/>
      <c r="AA177" s="11"/>
    </row>
    <row r="178" spans="1:27" ht="12.75">
      <c r="A178" s="1" t="s">
        <v>1</v>
      </c>
      <c r="B178" s="1" t="s">
        <v>1</v>
      </c>
      <c r="C178" s="12">
        <v>5910080.17</v>
      </c>
      <c r="D178" s="3">
        <v>1837.46</v>
      </c>
      <c r="E178" s="3">
        <f t="shared" si="31"/>
        <v>5908242.71</v>
      </c>
      <c r="F178" s="3">
        <f t="shared" si="34"/>
        <v>0</v>
      </c>
      <c r="G178" s="3">
        <f t="shared" si="39"/>
        <v>1837.46</v>
      </c>
      <c r="H178" s="3"/>
      <c r="I178" s="29">
        <v>791.9</v>
      </c>
      <c r="J178" s="29">
        <v>0</v>
      </c>
      <c r="K178" s="29">
        <f t="shared" si="33"/>
        <v>791.9</v>
      </c>
      <c r="L178" s="12"/>
      <c r="M178" s="11">
        <v>7463.16</v>
      </c>
      <c r="N178" s="11">
        <v>7463.16</v>
      </c>
      <c r="O178" s="11">
        <v>6228.21</v>
      </c>
      <c r="P178" s="14"/>
      <c r="Q178" s="11">
        <f t="shared" si="35"/>
        <v>-2.32</v>
      </c>
      <c r="R178" s="11">
        <v>-2.02</v>
      </c>
      <c r="T178" s="24">
        <f t="shared" si="36"/>
        <v>7460.84</v>
      </c>
      <c r="U178" s="24">
        <f t="shared" si="37"/>
        <v>7460.84</v>
      </c>
      <c r="V178" s="24">
        <f t="shared" si="38"/>
        <v>6226.19</v>
      </c>
      <c r="X178" s="11"/>
      <c r="Y178" s="11"/>
      <c r="Z178" s="11"/>
      <c r="AA178" s="11"/>
    </row>
    <row r="179" spans="1:27" ht="12.75">
      <c r="A179" s="1" t="s">
        <v>1</v>
      </c>
      <c r="B179" s="1" t="s">
        <v>213</v>
      </c>
      <c r="C179" s="12">
        <v>4787190.17</v>
      </c>
      <c r="D179" s="3">
        <v>1488.35</v>
      </c>
      <c r="E179" s="3">
        <f t="shared" si="31"/>
        <v>4785701.82</v>
      </c>
      <c r="F179" s="3">
        <f t="shared" si="34"/>
        <v>0</v>
      </c>
      <c r="G179" s="3">
        <f t="shared" si="39"/>
        <v>1488.35</v>
      </c>
      <c r="H179" s="3"/>
      <c r="I179" s="29">
        <v>656.9</v>
      </c>
      <c r="J179" s="29">
        <v>0</v>
      </c>
      <c r="K179" s="29">
        <f t="shared" si="33"/>
        <v>656.9</v>
      </c>
      <c r="L179" s="12"/>
      <c r="M179" s="11">
        <v>7287.55</v>
      </c>
      <c r="N179" s="11">
        <v>7287.55</v>
      </c>
      <c r="O179" s="11">
        <v>6228.21</v>
      </c>
      <c r="P179" s="14"/>
      <c r="Q179" s="11">
        <f t="shared" si="35"/>
        <v>-2.27</v>
      </c>
      <c r="R179" s="11">
        <v>-2.02</v>
      </c>
      <c r="T179" s="24">
        <f t="shared" si="36"/>
        <v>7285.28</v>
      </c>
      <c r="U179" s="24">
        <f t="shared" si="37"/>
        <v>7285.28</v>
      </c>
      <c r="V179" s="24">
        <f t="shared" si="38"/>
        <v>6226.19</v>
      </c>
      <c r="X179" s="11"/>
      <c r="Y179" s="11"/>
      <c r="Z179" s="11"/>
      <c r="AA179" s="11"/>
    </row>
    <row r="180" spans="1:27" ht="12.75">
      <c r="A180" s="1" t="s">
        <v>1</v>
      </c>
      <c r="B180" s="1" t="s">
        <v>214</v>
      </c>
      <c r="C180" s="12">
        <v>1686742.5</v>
      </c>
      <c r="D180" s="3">
        <v>524.41</v>
      </c>
      <c r="E180" s="3">
        <f t="shared" si="31"/>
        <v>1686218.09</v>
      </c>
      <c r="F180" s="3">
        <f t="shared" si="34"/>
        <v>0</v>
      </c>
      <c r="G180" s="3">
        <f t="shared" si="39"/>
        <v>524.41</v>
      </c>
      <c r="H180" s="3"/>
      <c r="I180" s="29">
        <v>135.20000000000002</v>
      </c>
      <c r="J180" s="29">
        <v>0</v>
      </c>
      <c r="K180" s="29">
        <f t="shared" si="33"/>
        <v>135.20000000000002</v>
      </c>
      <c r="L180" s="12"/>
      <c r="M180" s="11">
        <v>12475.91</v>
      </c>
      <c r="N180" s="11">
        <v>12475.91</v>
      </c>
      <c r="O180" s="11">
        <v>6228.21</v>
      </c>
      <c r="P180" s="14"/>
      <c r="Q180" s="11">
        <f t="shared" si="35"/>
        <v>-3.88</v>
      </c>
      <c r="R180" s="11">
        <v>-2.02</v>
      </c>
      <c r="T180" s="24">
        <f t="shared" si="36"/>
        <v>12472.03</v>
      </c>
      <c r="U180" s="24">
        <f t="shared" si="37"/>
        <v>12472.03</v>
      </c>
      <c r="V180" s="24">
        <f t="shared" si="38"/>
        <v>6226.19</v>
      </c>
      <c r="X180" s="11"/>
      <c r="Y180" s="11"/>
      <c r="Z180" s="11"/>
      <c r="AA180" s="11"/>
    </row>
    <row r="181" spans="1:27" ht="12.75">
      <c r="A181" s="1" t="s">
        <v>1</v>
      </c>
      <c r="B181" s="1" t="s">
        <v>215</v>
      </c>
      <c r="C181" s="12">
        <v>1178278.99</v>
      </c>
      <c r="D181" s="3">
        <v>366.33</v>
      </c>
      <c r="E181" s="3">
        <f t="shared" si="31"/>
        <v>1177912.66</v>
      </c>
      <c r="F181" s="3">
        <f t="shared" si="34"/>
        <v>0</v>
      </c>
      <c r="G181" s="3">
        <f t="shared" si="39"/>
        <v>366.33</v>
      </c>
      <c r="H181" s="3"/>
      <c r="I181" s="29">
        <v>83.7</v>
      </c>
      <c r="J181" s="29">
        <v>0</v>
      </c>
      <c r="K181" s="29">
        <f t="shared" si="33"/>
        <v>83.7</v>
      </c>
      <c r="L181" s="12"/>
      <c r="M181" s="11">
        <v>14077.41</v>
      </c>
      <c r="N181" s="11">
        <v>14077.41</v>
      </c>
      <c r="O181" s="11">
        <v>6228.21</v>
      </c>
      <c r="P181" s="14"/>
      <c r="Q181" s="11">
        <f t="shared" si="35"/>
        <v>-4.38</v>
      </c>
      <c r="R181" s="11">
        <v>-2.02</v>
      </c>
      <c r="T181" s="24">
        <f t="shared" si="36"/>
        <v>14073.03</v>
      </c>
      <c r="U181" s="24">
        <f t="shared" si="37"/>
        <v>14073.03</v>
      </c>
      <c r="V181" s="24">
        <f t="shared" si="38"/>
        <v>6226.19</v>
      </c>
      <c r="X181" s="11"/>
      <c r="Y181" s="11"/>
      <c r="Z181" s="11"/>
      <c r="AA181" s="11"/>
    </row>
    <row r="182" spans="1:22" ht="12.75">
      <c r="A182" s="1" t="s">
        <v>0</v>
      </c>
      <c r="B182" s="1" t="s">
        <v>216</v>
      </c>
      <c r="C182" s="12">
        <v>50021630.065000005</v>
      </c>
      <c r="D182" s="3">
        <v>15711.27</v>
      </c>
      <c r="E182" s="3">
        <f t="shared" si="31"/>
        <v>50005918.795</v>
      </c>
      <c r="F182" s="3">
        <v>0</v>
      </c>
      <c r="G182" s="3">
        <f t="shared" si="39"/>
        <v>15711.27</v>
      </c>
      <c r="H182" s="3"/>
      <c r="I182" s="29">
        <v>7599.7</v>
      </c>
      <c r="J182" s="29">
        <v>1038</v>
      </c>
      <c r="K182" s="29">
        <f t="shared" si="33"/>
        <v>6561.7</v>
      </c>
      <c r="L182" s="12"/>
      <c r="M182" s="15" t="s">
        <v>217</v>
      </c>
      <c r="N182" s="15" t="s">
        <v>217</v>
      </c>
      <c r="O182" s="15" t="s">
        <v>217</v>
      </c>
      <c r="P182" s="11"/>
      <c r="Q182" s="15" t="s">
        <v>217</v>
      </c>
      <c r="R182" s="15" t="s">
        <v>217</v>
      </c>
      <c r="T182" s="25" t="s">
        <v>217</v>
      </c>
      <c r="U182" s="25" t="s">
        <v>217</v>
      </c>
      <c r="V182" s="25" t="s">
        <v>217</v>
      </c>
    </row>
    <row r="183" spans="4:25" ht="12.75">
      <c r="D183" s="3"/>
      <c r="E183" s="3"/>
      <c r="F183" s="3"/>
      <c r="G183" s="3"/>
      <c r="H183" s="3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Y183" s="11"/>
    </row>
    <row r="184" spans="2:22" ht="12.75">
      <c r="B184" s="1" t="s">
        <v>218</v>
      </c>
      <c r="C184" s="12">
        <f>SUM(C4:C183)</f>
        <v>5440000711.820001</v>
      </c>
      <c r="D184" s="3">
        <f>SUM(D2:D182)</f>
        <v>1663703.3600000008</v>
      </c>
      <c r="E184" s="3">
        <f>SUM(E2:E182)</f>
        <v>5438337008.459999</v>
      </c>
      <c r="F184" s="3">
        <f>SUM(F2:F182)</f>
        <v>25183.339999999997</v>
      </c>
      <c r="G184" s="3">
        <f>SUM(G2:G182)</f>
        <v>1638520.0200000005</v>
      </c>
      <c r="H184" s="3"/>
      <c r="I184" s="29">
        <f>SUM(I4:I183)</f>
        <v>798599.5000000003</v>
      </c>
      <c r="J184" s="29">
        <f>SUM(J4:J183)</f>
        <v>13505</v>
      </c>
      <c r="K184" s="29">
        <f>SUM(K4:K183)</f>
        <v>785094.5000000003</v>
      </c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</sheetData>
  <sheetProtection/>
  <mergeCells count="4">
    <mergeCell ref="M1:O1"/>
    <mergeCell ref="T1:V1"/>
    <mergeCell ref="B1:D1"/>
    <mergeCell ref="Q1:R1"/>
  </mergeCells>
  <printOptions/>
  <pageMargins left="0.5" right="0.5" top="0.75" bottom="0.75" header="0.3" footer="0.3"/>
  <pageSetup fitToHeight="5" fitToWidth="1" horizontalDpi="600" verticalDpi="600" orientation="landscape" paperSize="5" scale="59" r:id="rId1"/>
  <ignoredErrors>
    <ignoredError sqref="T7:T75 T77:T1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Christel_M</cp:lastModifiedBy>
  <cp:lastPrinted>2010-06-21T14:29:15Z</cp:lastPrinted>
  <dcterms:created xsi:type="dcterms:W3CDTF">2010-04-22T14:56:12Z</dcterms:created>
  <dcterms:modified xsi:type="dcterms:W3CDTF">2011-09-16T14:34:12Z</dcterms:modified>
  <cp:category/>
  <cp:version/>
  <cp:contentType/>
  <cp:contentStatus/>
</cp:coreProperties>
</file>