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20" windowHeight="13425" activeTab="0"/>
  </bookViews>
  <sheets>
    <sheet name="TOTAL PROGRAM APPROP-DECEMBER" sheetId="1" r:id="rId1"/>
    <sheet name="ARRA &amp; Ed Jobs" sheetId="2" r:id="rId2"/>
  </sheets>
  <definedNames>
    <definedName name="_xlnm.Print_Titles" localSheetId="1">'ARRA &amp; Ed Jobs'!$A:$B,'ARRA &amp; Ed Jobs'!$1:$3</definedName>
    <definedName name="_xlnm.Print_Titles" localSheetId="0">'TOTAL PROGRAM APPROP-DECEMBER'!$A:$B,'TOTAL PROGRAM APPROP-DECEMBER'!$1:$3</definedName>
  </definedNames>
  <calcPr fullCalcOnLoad="1"/>
</workbook>
</file>

<file path=xl/sharedStrings.xml><?xml version="1.0" encoding="utf-8"?>
<sst xmlns="http://schemas.openxmlformats.org/spreadsheetml/2006/main" count="841" uniqueCount="267">
  <si>
    <t>COUNTY</t>
  </si>
  <si>
    <t>DISTRICT</t>
  </si>
  <si>
    <t xml:space="preserve">TOTAL PROGRAM </t>
  </si>
  <si>
    <t>PROPERTY TAXES</t>
  </si>
  <si>
    <t>SPECIFIC OWNERSHIP TAXES</t>
  </si>
  <si>
    <t>STATE SHARE</t>
  </si>
  <si>
    <t>STATE BUDGET STABILIZATION FACTOR REDUCTION</t>
  </si>
  <si>
    <t>ADAMS</t>
  </si>
  <si>
    <t>MAPLETON</t>
  </si>
  <si>
    <t>ADAMS 12 FIVE STAR</t>
  </si>
  <si>
    <t>COMMERCE CITY</t>
  </si>
  <si>
    <t>BRIGHTON</t>
  </si>
  <si>
    <t>BENNETT</t>
  </si>
  <si>
    <t>STRASBURG</t>
  </si>
  <si>
    <t>WESTMINSTER</t>
  </si>
  <si>
    <t>ALAMOSA</t>
  </si>
  <si>
    <t>SANGRE DE CRISTO</t>
  </si>
  <si>
    <t>ARAPAHOE</t>
  </si>
  <si>
    <t>ENGLEWOOD</t>
  </si>
  <si>
    <t>SHERIDAN</t>
  </si>
  <si>
    <t>CHERRY CREEK</t>
  </si>
  <si>
    <t>LITTLETON</t>
  </si>
  <si>
    <t>DEER TRAIL</t>
  </si>
  <si>
    <t>AURORA</t>
  </si>
  <si>
    <t>BYERS</t>
  </si>
  <si>
    <t>ARCHULETA</t>
  </si>
  <si>
    <t>BACA</t>
  </si>
  <si>
    <t>WALSH</t>
  </si>
  <si>
    <t>PRITCHETT</t>
  </si>
  <si>
    <t>SPRINGFIELD</t>
  </si>
  <si>
    <t>VILAS</t>
  </si>
  <si>
    <t>CAMPO</t>
  </si>
  <si>
    <t>BENT</t>
  </si>
  <si>
    <t>LAS ANIMAS</t>
  </si>
  <si>
    <t>MCCLAVE</t>
  </si>
  <si>
    <t>BOULDER</t>
  </si>
  <si>
    <t>ST VRAIN</t>
  </si>
  <si>
    <t>CHAFFEE</t>
  </si>
  <si>
    <t>BUENA VISTA</t>
  </si>
  <si>
    <t>SALIDA</t>
  </si>
  <si>
    <t>CHEYENNE</t>
  </si>
  <si>
    <t>KIT CARSON</t>
  </si>
  <si>
    <t>CLEAR CREEK</t>
  </si>
  <si>
    <t>CONEJOS</t>
  </si>
  <si>
    <t>NORTH CONEJOS</t>
  </si>
  <si>
    <t>SANFORD</t>
  </si>
  <si>
    <t>SOUTH CONEJOS</t>
  </si>
  <si>
    <t>COSTILLA</t>
  </si>
  <si>
    <t>CENTENNIAL</t>
  </si>
  <si>
    <t>SIERRA GRANDE</t>
  </si>
  <si>
    <t>CROWLEY</t>
  </si>
  <si>
    <t>CUSTER</t>
  </si>
  <si>
    <t>WESTCLIFFE</t>
  </si>
  <si>
    <t>DELTA</t>
  </si>
  <si>
    <t>DENVER</t>
  </si>
  <si>
    <t>DOLORES</t>
  </si>
  <si>
    <t>DOUGLAS</t>
  </si>
  <si>
    <t>EAGLE</t>
  </si>
  <si>
    <t>ELBERT</t>
  </si>
  <si>
    <t>ELIZABETH</t>
  </si>
  <si>
    <t>KIOWA</t>
  </si>
  <si>
    <t>BIG SANDY</t>
  </si>
  <si>
    <t>AGATE</t>
  </si>
  <si>
    <t>EL PASO</t>
  </si>
  <si>
    <t>CALHAN</t>
  </si>
  <si>
    <t>HARRISON</t>
  </si>
  <si>
    <t>WIDEFIELD</t>
  </si>
  <si>
    <t>FOUNTAIN</t>
  </si>
  <si>
    <t>COLORADO SPRINGS</t>
  </si>
  <si>
    <t>CHEYENNE MOUNTAIN</t>
  </si>
  <si>
    <t>MANITOU SPRINGS</t>
  </si>
  <si>
    <t>ACADEMY</t>
  </si>
  <si>
    <t>ELLICOTT</t>
  </si>
  <si>
    <t>PEYTON</t>
  </si>
  <si>
    <t>HANOVER</t>
  </si>
  <si>
    <t>LEWIS-PALMER</t>
  </si>
  <si>
    <t>FALCON</t>
  </si>
  <si>
    <t>EDISON</t>
  </si>
  <si>
    <t>MIAMI-YODER</t>
  </si>
  <si>
    <t>FREMONT</t>
  </si>
  <si>
    <t>CANON CITY</t>
  </si>
  <si>
    <t>FLORENCE</t>
  </si>
  <si>
    <t>COTOPAXI</t>
  </si>
  <si>
    <t>GARFIELD</t>
  </si>
  <si>
    <t>ROARING FORK</t>
  </si>
  <si>
    <t>RIFLE</t>
  </si>
  <si>
    <t>PARACHUTE</t>
  </si>
  <si>
    <t>GILPIN</t>
  </si>
  <si>
    <t>GRAND</t>
  </si>
  <si>
    <t>WEST GRAND</t>
  </si>
  <si>
    <t>EAST GRAND</t>
  </si>
  <si>
    <t>GUNNISON</t>
  </si>
  <si>
    <t>HINSDALE</t>
  </si>
  <si>
    <t>HUERFANO</t>
  </si>
  <si>
    <t>LA VETA</t>
  </si>
  <si>
    <t>JACKSON</t>
  </si>
  <si>
    <t>NORTH PARK</t>
  </si>
  <si>
    <t>JEFFERSON</t>
  </si>
  <si>
    <t>EADS</t>
  </si>
  <si>
    <t>PLAINVIEW</t>
  </si>
  <si>
    <t>ARRIBA-FLAGLER</t>
  </si>
  <si>
    <t>HI PLAINS</t>
  </si>
  <si>
    <t>STRATTON</t>
  </si>
  <si>
    <t>BETHUNE</t>
  </si>
  <si>
    <t>BURLINGTON</t>
  </si>
  <si>
    <t>LAKE</t>
  </si>
  <si>
    <t>LA PLATA</t>
  </si>
  <si>
    <t>DURANGO</t>
  </si>
  <si>
    <t>BAYFIELD</t>
  </si>
  <si>
    <t>IGNACIO</t>
  </si>
  <si>
    <t>LARIMER</t>
  </si>
  <si>
    <t>POUDRE</t>
  </si>
  <si>
    <t>THOMPSON</t>
  </si>
  <si>
    <t>ESTES PARK</t>
  </si>
  <si>
    <t>TRINIDAD</t>
  </si>
  <si>
    <t>PRIMERO</t>
  </si>
  <si>
    <t>HOEHNE</t>
  </si>
  <si>
    <t>AGUILAR</t>
  </si>
  <si>
    <t>BRANSON</t>
  </si>
  <si>
    <t>KIM</t>
  </si>
  <si>
    <t>LINCOLN</t>
  </si>
  <si>
    <t>GENOA-HUGO</t>
  </si>
  <si>
    <t>LIMON</t>
  </si>
  <si>
    <t>KARVAL</t>
  </si>
  <si>
    <t>LOGAN</t>
  </si>
  <si>
    <t>VALLEY</t>
  </si>
  <si>
    <t>FRENCHMAN</t>
  </si>
  <si>
    <t>BUFFALO</t>
  </si>
  <si>
    <t>PLATEAU</t>
  </si>
  <si>
    <t>MESA</t>
  </si>
  <si>
    <t>DEBEQUE</t>
  </si>
  <si>
    <t>PLATEAU VALLEY</t>
  </si>
  <si>
    <t>MESA VALLEY</t>
  </si>
  <si>
    <t>MINERAL</t>
  </si>
  <si>
    <t>CREEDE</t>
  </si>
  <si>
    <t>MOFFAT</t>
  </si>
  <si>
    <t>MONTEZUMA</t>
  </si>
  <si>
    <t>MANCOS</t>
  </si>
  <si>
    <t>MONTROSE</t>
  </si>
  <si>
    <t>WEST END</t>
  </si>
  <si>
    <t>MORGAN</t>
  </si>
  <si>
    <t>BRUSH</t>
  </si>
  <si>
    <t>FT. MORGAN</t>
  </si>
  <si>
    <t>WELDON</t>
  </si>
  <si>
    <t>WIGGINS</t>
  </si>
  <si>
    <t>OTERO</t>
  </si>
  <si>
    <t>EAST OTERO</t>
  </si>
  <si>
    <t>ROCKY FORD</t>
  </si>
  <si>
    <t>MANZANOLA</t>
  </si>
  <si>
    <t>FOWLER</t>
  </si>
  <si>
    <t>CHERAW</t>
  </si>
  <si>
    <t>SWINK</t>
  </si>
  <si>
    <t>OURAY</t>
  </si>
  <si>
    <t>RIDGWAY</t>
  </si>
  <si>
    <t>PARK</t>
  </si>
  <si>
    <t>PLATTE CANYON</t>
  </si>
  <si>
    <t>PHILLIPS</t>
  </si>
  <si>
    <t>HOLYOKE</t>
  </si>
  <si>
    <t>HAXTUN</t>
  </si>
  <si>
    <t>PITKIN</t>
  </si>
  <si>
    <t>ASPEN</t>
  </si>
  <si>
    <t>PROWERS</t>
  </si>
  <si>
    <t>GRANADA</t>
  </si>
  <si>
    <t>LAMAR</t>
  </si>
  <si>
    <t>HOLLY</t>
  </si>
  <si>
    <t>WILEY</t>
  </si>
  <si>
    <t>PUEBLO</t>
  </si>
  <si>
    <t>PUEBLO CITY</t>
  </si>
  <si>
    <t>PUEBLO RURAL</t>
  </si>
  <si>
    <t>RIO BLANCO</t>
  </si>
  <si>
    <t>MEEKER</t>
  </si>
  <si>
    <t>RANGELY</t>
  </si>
  <si>
    <t>RIO GRANDE</t>
  </si>
  <si>
    <t>DEL NORTE</t>
  </si>
  <si>
    <t>MONTE VISTA</t>
  </si>
  <si>
    <t>SARGENT</t>
  </si>
  <si>
    <t>ROUTT</t>
  </si>
  <si>
    <t>HAYDEN</t>
  </si>
  <si>
    <t>STEAMBOAT SPRINGS</t>
  </si>
  <si>
    <t>SOUTH ROUTT</t>
  </si>
  <si>
    <t>SAGUACHE</t>
  </si>
  <si>
    <t>MOUNTAIN VALLEY</t>
  </si>
  <si>
    <t>CENTER</t>
  </si>
  <si>
    <t>SAN JUAN</t>
  </si>
  <si>
    <t>SILVERTON</t>
  </si>
  <si>
    <t>SAN MIGUEL</t>
  </si>
  <si>
    <t>TELLURIDE</t>
  </si>
  <si>
    <t>NORWOOD</t>
  </si>
  <si>
    <t>SEDGWICK</t>
  </si>
  <si>
    <t>JULESBURG</t>
  </si>
  <si>
    <t>PLATTE VALLEY</t>
  </si>
  <si>
    <t>SUMMIT</t>
  </si>
  <si>
    <t>TELLER</t>
  </si>
  <si>
    <t>CRIPPLE CREEK</t>
  </si>
  <si>
    <t>WOODLAND PARK</t>
  </si>
  <si>
    <t>WASHINGTON</t>
  </si>
  <si>
    <t>AKRON</t>
  </si>
  <si>
    <t>ARICKAREE</t>
  </si>
  <si>
    <t>OTIS</t>
  </si>
  <si>
    <t>LONE STAR</t>
  </si>
  <si>
    <t>WOODLIN</t>
  </si>
  <si>
    <t>WELD</t>
  </si>
  <si>
    <t>GILCREST</t>
  </si>
  <si>
    <t>EATON</t>
  </si>
  <si>
    <t>KEENESBURG</t>
  </si>
  <si>
    <t>WINDSOR</t>
  </si>
  <si>
    <t>JOHNSTOWN</t>
  </si>
  <si>
    <t>GREELEY</t>
  </si>
  <si>
    <t>FT. LUPTON</t>
  </si>
  <si>
    <t>AULT-HIGHLAND</t>
  </si>
  <si>
    <t>BRIGGSDALE</t>
  </si>
  <si>
    <t>PRAIRIE</t>
  </si>
  <si>
    <t>PAWNEE</t>
  </si>
  <si>
    <t>YUMA</t>
  </si>
  <si>
    <t>YUMA 1</t>
  </si>
  <si>
    <t>WRAY RD-2</t>
  </si>
  <si>
    <t>IDALIA RJ-3</t>
  </si>
  <si>
    <t>LIBERTY J-4</t>
  </si>
  <si>
    <t>Charter School Institute</t>
  </si>
  <si>
    <t>TOTALS</t>
  </si>
  <si>
    <t>STATE</t>
  </si>
  <si>
    <t>CHARTER SCHOOL INSTITUTE FUNDING TRANSFER</t>
  </si>
  <si>
    <t>CATEGORICAL BUYOUT -TO BE PAID FROM PROPERTY TAX COLLECTIONS</t>
  </si>
  <si>
    <t>TOTAL PROGRAM CALCULATION - ORIGINAL APPROPRIATION - FY2010-11</t>
  </si>
  <si>
    <t>FUNDED PUPIL COUNT</t>
  </si>
  <si>
    <t>AT-RISK PUPIL COUNT</t>
  </si>
  <si>
    <t>PER PUPIL FUNDING</t>
  </si>
  <si>
    <t>PER PUPIL FUNDING (ADJUSTED FOR CATEGORICAL BUYOUT REDUCTION)</t>
  </si>
  <si>
    <r>
      <t xml:space="preserve">PER PUPIL FUNDING </t>
    </r>
    <r>
      <rPr>
        <sz val="10"/>
        <color indexed="8"/>
        <rFont val="Calibri"/>
        <family val="2"/>
      </rPr>
      <t>(ADJUSTED FOR CATEGORICAL BUYOUT REDUCTION)</t>
    </r>
  </si>
  <si>
    <t>PER PUPIL FUNDING (ADJUSTED FOR CATEGORICAL BUYOUT REDUCTION</t>
  </si>
  <si>
    <t>DIFFERENCE IN PER PUPIL FUNDING WITH ADDITIONAL REDUCTION OF $22.7 Million</t>
  </si>
  <si>
    <t>TOTAL AMOUNT OF FURTHER REDUCTION OF $22.7 Million</t>
  </si>
  <si>
    <t>DIFFERENCE IN PER PUPIL FUNDING FROM JULY 2010 - USED FOR STATE SHARE PAYMENTS</t>
  </si>
  <si>
    <t>TOTAL DIFFERENCE IN FUNDING FROM JULY 2010 - USED FOR STATE SHARE PAYMENTS</t>
  </si>
  <si>
    <t>A</t>
  </si>
  <si>
    <t>B</t>
  </si>
  <si>
    <t>C</t>
  </si>
  <si>
    <t>D</t>
  </si>
  <si>
    <t>D MINUS B</t>
  </si>
  <si>
    <t>D MINUS C</t>
  </si>
  <si>
    <t>D MINUS A</t>
  </si>
  <si>
    <t xml:space="preserve">DIFFERENCE IN PER PUPIL FUNDING FROM APPROPRIATION </t>
  </si>
  <si>
    <t xml:space="preserve">TOTAL DIFFERENCE IN FUNDING FROM APPROPRIATION </t>
  </si>
  <si>
    <r>
      <t xml:space="preserve">TOTAL PROGRAM FUNDING WITH FINAL PUPIL COUNTS, ADJUSTMENTS TO ASSESSED VALUATION - FY2010-11 </t>
    </r>
    <r>
      <rPr>
        <b/>
        <sz val="11"/>
        <color indexed="10"/>
        <rFont val="Calibri"/>
        <family val="2"/>
      </rPr>
      <t>(STATE SHARE AT APPROPRIATION LEVEL)</t>
    </r>
    <r>
      <rPr>
        <b/>
        <sz val="11"/>
        <color indexed="17"/>
        <rFont val="Calibri"/>
        <family val="2"/>
      </rPr>
      <t>(ARRA ADJUSTMENT)</t>
    </r>
  </si>
  <si>
    <t>REDUCTION TO TOTAL PROGRAM SAME AMOUNT AS ARRA STATE FISCAL STABILIZATION FUNDING</t>
  </si>
  <si>
    <t>REDUCTION TO CATEGORICAL BUYOUT SAME AMOUNT AS ARRA STATE FISCAL STABILIZATION FUNDING</t>
  </si>
  <si>
    <t>ARRA DISTRIBUTION AMOUNT</t>
  </si>
  <si>
    <t>Percent Reduction</t>
  </si>
  <si>
    <t>PERCENT REDUCTION</t>
  </si>
  <si>
    <t>ED JOBS DISTRIBUTION AMOUNT</t>
  </si>
  <si>
    <t>REDUCTION TO CATEGORICAL BUYOUT SAME AMOUNT AS ED JOBS FUNDING</t>
  </si>
  <si>
    <t>REDUCTION TO TOTAL PROGRAM SAME AMOUNT AS ED JOBS FUNDING</t>
  </si>
  <si>
    <t>PERCENT REDUCTION BASED ON STATE BUDGET STABILIZATION FACTOR</t>
  </si>
  <si>
    <t>DIFFERENCE IN AT RISK COUNT FROM APPROPRIATION USED IN ALL OTHER CALCULATIONS</t>
  </si>
  <si>
    <t>DIFFERENCE IN FUNDED PUPIL COUNT FROM APPROPRIATION USED IN ALL OTHER CALCULATIONS</t>
  </si>
  <si>
    <t>CHANGES IN PUPIL COUNTS</t>
  </si>
  <si>
    <t>CHANGES IN FUNDING LEVELS FROM VARIOUS BEGINNING POINTS OF REFERENCE</t>
  </si>
  <si>
    <r>
      <t xml:space="preserve">TOTAL PROGRAM FUNDING WITH FINAL PUPIL COUNTS, ADJUSTMENTS TO ASSESSED VALUATION - FY2010-11 
</t>
    </r>
    <r>
      <rPr>
        <b/>
        <sz val="11"/>
        <color indexed="10"/>
        <rFont val="Calibri"/>
        <family val="2"/>
      </rPr>
      <t>(STATE SHARE AT APPROPRIATION LEVEL)</t>
    </r>
  </si>
  <si>
    <r>
      <t xml:space="preserve">TOTAL PROGRAM FUNDING WITH FINAL PUPIL COUNTS, ADJUSTMENTS TO ASSESSED VALUATION - FY2010-11 
</t>
    </r>
    <r>
      <rPr>
        <b/>
        <sz val="11"/>
        <color indexed="10"/>
        <rFont val="Calibri"/>
        <family val="2"/>
      </rPr>
      <t>(STATE SHARE HIGHER THAN APPROPRIATION)</t>
    </r>
  </si>
  <si>
    <r>
      <t xml:space="preserve">TOTAL PROGRAM CALCULATION - JULY DISTRICT PROJECTED COUNTS - 
</t>
    </r>
    <r>
      <rPr>
        <b/>
        <sz val="11"/>
        <color indexed="10"/>
        <rFont val="Calibri"/>
        <family val="2"/>
      </rPr>
      <t>USED FOR STATE SHARE PAYMENTS JULY THRU NOVEMBER 2010</t>
    </r>
    <r>
      <rPr>
        <b/>
        <sz val="11"/>
        <color indexed="8"/>
        <rFont val="Calibri"/>
        <family val="2"/>
      </rPr>
      <t xml:space="preserve"> - FY2010-11</t>
    </r>
  </si>
  <si>
    <t xml:space="preserve">Section C:  This section is based on current calculations after all elements of the school finance formula have been changed to actual amounts.  This section actually meets the statutory requirement under 22-54-104 (5) (g), C.R.S., that states, "for the 2010-11 and 2011-12 budget years, the general assembly determines that stabilization of the state budget requires a reduction in the amount of the annual appropriation to fund the state's share of total program funding for all disricts and the funding for institute charter schools., therefore, the 2010-11 and 2011-12 budget years, the department of education and the staff of the legislative council shall determine, based on budget projections, the amount of such reduction to ensure that the sum of the total program funding for all districts, including the funding for institute charter schools, for the 2010-11 and 2011-12 budget years is not less than five billion four hundred thirty-eight million two hundred ninety-five thousand eight hundred twenty-three dollars, which is two hundred sixty million dollars less than the sum of the initial total program fundinf for all districts, including the funding for institute charter schools, for the 2009-10 budget year; except that the department of education and the staff of the legislative council shall make mid-year revisions to replace projections with actual figures including, but not limited to, actual pupil enrollment, assessed valuations, and specific ownership tax revenue from the prior year, to determine any necessary changes in the amount of the reduction to ensure that the total program funding for each of the 2010-11 and 2011-12 budget years does not exceed two hundred sixty million dollars less than the sum of the initial total program funding for all districts, including funding for institute charter schools, for the 2009-10 budget year.  The department of education shall implement the reduction in total program funding through the application of a state budget stabilization factor as provided in this paragraph (g).
The department and legislative council staff have made the mid-year adjustments.  This calculation remains in the spirit of the law specified above.  However, the calculated state share requirement is higher by $22.7 million than the current appropriated amount for state share.  Therefore, the General Assembly would have to take action to increase the appropriation amount for state share or a "rescission" in the amount of the $22.7 million would be required before the end of the fiscal year. 
</t>
  </si>
  <si>
    <t>Section A - This section of the spreadsheet includes the original numbers used by the General Assembly to set the FY2010-11 Colorado State Budget (Appropriation).  The funded pupil count, at-risk count, assessed valuation used for property taxes, and specific ownership taxes were based on projections made by Legislative Council Staff in January 2010.  Those amounts changed considerably as certified figures replaced the estimates.</t>
  </si>
  <si>
    <t xml:space="preserve">Section B:  This section includes changes to pupil counts for some districts.  As you know, Public School Finance staff allows districts to provide modified estimates of pupil counts if the Legislative Council estimates appear to be too high or low.  State share payments for July through November are calculated using the revised numbers.  This is done with the hope that funding will be closer to actual and the mid-year adjustment in December less severe. </t>
  </si>
  <si>
    <t>Section D:  This section shows the amounts if Total Program is reduced through the state budget stabilization factor by the $22.7 million loss in local revenue with no additional backfill of state share.</t>
  </si>
  <si>
    <t>Total Program of Districts Receiving State Share</t>
  </si>
  <si>
    <t>Estimated Rescission for Off-the-Top Funding for School Finance</t>
  </si>
  <si>
    <r>
      <t xml:space="preserve">TOTAL PROGRAM FUNDING WITH FINAL PUPIL COUNTS, ADJUSTMENTS TO ASSESSED VALUATION - FY2010-11 </t>
    </r>
    <r>
      <rPr>
        <b/>
        <sz val="11"/>
        <color indexed="10"/>
        <rFont val="Calibri"/>
        <family val="2"/>
      </rPr>
      <t>(STATE SHARE AT APPROPRIATION LEVEL)</t>
    </r>
    <r>
      <rPr>
        <b/>
        <sz val="11"/>
        <color indexed="40"/>
        <rFont val="Calibri"/>
        <family val="2"/>
      </rPr>
      <t>(ED JOBS ADJUSTMENT)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</si>
</sst>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Red]\(#,##0.0\)"/>
    <numFmt numFmtId="166" formatCode="_(* #,##0.0_);_(* \(#,##0.0\);_(* &quot;-&quot;??_);_(@_)"/>
    <numFmt numFmtId="167" formatCode="0.0"/>
    <numFmt numFmtId="168" formatCode="0.0000"/>
    <numFmt numFmtId="169" formatCode="0.0%"/>
    <numFmt numFmtId="170" formatCode="_(* #,##0.0_);_(* \(#,##0.0\);_(* &quot;-&quot;?_);_(@_)"/>
    <numFmt numFmtId="171" formatCode="0.000"/>
    <numFmt numFmtId="172" formatCode="0.000%"/>
    <numFmt numFmtId="173" formatCode="0.0000%"/>
    <numFmt numFmtId="174" formatCode="0.00000%"/>
  </numFmts>
  <fonts count="43">
    <font>
      <sz val="11"/>
      <color theme="1"/>
      <name val="Calibri"/>
      <family val="2"/>
    </font>
    <font>
      <sz val="11"/>
      <color indexed="8"/>
      <name val="Calibri"/>
      <family val="2"/>
    </font>
    <font>
      <b/>
      <sz val="11"/>
      <color indexed="10"/>
      <name val="Calibri"/>
      <family val="2"/>
    </font>
    <font>
      <sz val="10"/>
      <color indexed="8"/>
      <name val="Calibri"/>
      <family val="2"/>
    </font>
    <font>
      <b/>
      <sz val="11"/>
      <color indexed="17"/>
      <name val="Calibri"/>
      <family val="2"/>
    </font>
    <font>
      <b/>
      <sz val="11"/>
      <color indexed="8"/>
      <name val="Calibri"/>
      <family val="2"/>
    </font>
    <font>
      <b/>
      <sz val="11"/>
      <color indexed="4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B050"/>
      <name val="Calibri"/>
      <family val="2"/>
    </font>
    <font>
      <b/>
      <sz val="11"/>
      <color rgb="FF00B0F0"/>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color indexed="63"/>
      </left>
      <right style="medium"/>
      <top style="thin"/>
      <bottom style="medium"/>
    </border>
    <border>
      <left style="thin"/>
      <right style="medium"/>
      <top style="thin"/>
      <bottom style="thin"/>
    </border>
    <border>
      <left>
        <color indexed="63"/>
      </left>
      <right>
        <color indexed="63"/>
      </right>
      <top style="medium"/>
      <bottom style="medium"/>
    </border>
    <border>
      <left style="thin"/>
      <right style="thin"/>
      <top style="medium"/>
      <bottom style="thin"/>
    </border>
    <border>
      <left style="thin"/>
      <right style="thin"/>
      <top>
        <color indexed="63"/>
      </top>
      <bottom style="thin"/>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
      <left style="medium"/>
      <right style="thin"/>
      <top style="thin"/>
      <bottom style="thin"/>
    </border>
    <border>
      <left style="medium"/>
      <right style="thin"/>
      <top>
        <color indexed="63"/>
      </top>
      <bottom style="thin"/>
    </border>
    <border>
      <left style="thin"/>
      <right>
        <color indexed="63"/>
      </right>
      <top>
        <color indexed="63"/>
      </top>
      <bottom style="thin"/>
    </border>
    <border>
      <left style="thin"/>
      <right style="medium"/>
      <top style="medium"/>
      <bottom style="thin"/>
    </border>
    <border>
      <left style="medium"/>
      <right style="medium"/>
      <top>
        <color indexed="63"/>
      </top>
      <bottom style="thin"/>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6">
    <xf numFmtId="0" fontId="0" fillId="0" borderId="0" xfId="0" applyFont="1" applyAlignment="1">
      <alignment/>
    </xf>
    <xf numFmtId="0" fontId="0" fillId="0" borderId="0" xfId="0" applyAlignment="1">
      <alignment wrapText="1"/>
    </xf>
    <xf numFmtId="40" fontId="0" fillId="0" borderId="0" xfId="0" applyNumberFormat="1" applyAlignment="1">
      <alignment/>
    </xf>
    <xf numFmtId="164" fontId="0" fillId="0" borderId="10" xfId="0" applyNumberFormat="1" applyBorder="1" applyAlignment="1">
      <alignment/>
    </xf>
    <xf numFmtId="166" fontId="0" fillId="0" borderId="0" xfId="0" applyNumberFormat="1" applyBorder="1" applyAlignment="1">
      <alignment/>
    </xf>
    <xf numFmtId="40" fontId="0" fillId="0" borderId="0" xfId="0" applyNumberFormat="1" applyBorder="1" applyAlignment="1">
      <alignment/>
    </xf>
    <xf numFmtId="40" fontId="0" fillId="0" borderId="11" xfId="0" applyNumberFormat="1" applyBorder="1" applyAlignment="1">
      <alignment/>
    </xf>
    <xf numFmtId="40" fontId="0" fillId="0" borderId="12" xfId="0" applyNumberFormat="1" applyBorder="1" applyAlignment="1">
      <alignment/>
    </xf>
    <xf numFmtId="40" fontId="0" fillId="0" borderId="13" xfId="0" applyNumberFormat="1" applyBorder="1" applyAlignment="1">
      <alignment/>
    </xf>
    <xf numFmtId="40" fontId="0" fillId="0" borderId="14" xfId="0" applyNumberFormat="1" applyBorder="1" applyAlignment="1">
      <alignment/>
    </xf>
    <xf numFmtId="165" fontId="22" fillId="0" borderId="15" xfId="0" applyNumberFormat="1" applyFont="1" applyFill="1" applyBorder="1" applyAlignment="1" applyProtection="1">
      <alignment/>
      <protection/>
    </xf>
    <xf numFmtId="0" fontId="0" fillId="0" borderId="16" xfId="0" applyBorder="1" applyAlignment="1">
      <alignment/>
    </xf>
    <xf numFmtId="40" fontId="0" fillId="0" borderId="16" xfId="0" applyNumberFormat="1" applyBorder="1" applyAlignment="1">
      <alignment/>
    </xf>
    <xf numFmtId="40" fontId="0" fillId="0" borderId="17" xfId="0" applyNumberFormat="1" applyBorder="1" applyAlignment="1">
      <alignment/>
    </xf>
    <xf numFmtId="164" fontId="0" fillId="33" borderId="10" xfId="0" applyNumberFormat="1" applyFill="1" applyBorder="1" applyAlignment="1">
      <alignment/>
    </xf>
    <xf numFmtId="166" fontId="0" fillId="33" borderId="0" xfId="0" applyNumberFormat="1" applyFill="1" applyBorder="1" applyAlignment="1">
      <alignment/>
    </xf>
    <xf numFmtId="40" fontId="0" fillId="33" borderId="0" xfId="0" applyNumberFormat="1" applyFill="1" applyBorder="1" applyAlignment="1">
      <alignment/>
    </xf>
    <xf numFmtId="40" fontId="0" fillId="33" borderId="11" xfId="0" applyNumberFormat="1" applyFill="1" applyBorder="1" applyAlignment="1">
      <alignment/>
    </xf>
    <xf numFmtId="40" fontId="0" fillId="33" borderId="12" xfId="0" applyNumberFormat="1" applyFill="1" applyBorder="1" applyAlignment="1">
      <alignment/>
    </xf>
    <xf numFmtId="40" fontId="0" fillId="33" borderId="13" xfId="0" applyNumberFormat="1" applyFill="1" applyBorder="1" applyAlignment="1">
      <alignment/>
    </xf>
    <xf numFmtId="0" fontId="0" fillId="33" borderId="18" xfId="0" applyFill="1" applyBorder="1" applyAlignment="1">
      <alignment horizontal="center" wrapText="1"/>
    </xf>
    <xf numFmtId="0" fontId="0" fillId="0" borderId="18" xfId="0" applyBorder="1" applyAlignment="1">
      <alignment horizontal="center" wrapText="1"/>
    </xf>
    <xf numFmtId="165" fontId="0" fillId="0" borderId="15" xfId="0" applyNumberFormat="1" applyBorder="1" applyAlignment="1">
      <alignment/>
    </xf>
    <xf numFmtId="0" fontId="0" fillId="0" borderId="0" xfId="0" applyBorder="1" applyAlignment="1">
      <alignment/>
    </xf>
    <xf numFmtId="40" fontId="0" fillId="0" borderId="19" xfId="0" applyNumberFormat="1" applyBorder="1" applyAlignment="1">
      <alignment/>
    </xf>
    <xf numFmtId="0" fontId="0" fillId="33" borderId="20" xfId="0" applyFill="1" applyBorder="1" applyAlignment="1">
      <alignment horizontal="center" wrapText="1"/>
    </xf>
    <xf numFmtId="165" fontId="22" fillId="33" borderId="15" xfId="0" applyNumberFormat="1" applyFont="1" applyFill="1" applyBorder="1" applyAlignment="1" applyProtection="1">
      <alignment/>
      <protection/>
    </xf>
    <xf numFmtId="0" fontId="0" fillId="33" borderId="16" xfId="0" applyFill="1" applyBorder="1" applyAlignment="1">
      <alignment/>
    </xf>
    <xf numFmtId="40" fontId="0" fillId="33" borderId="16" xfId="0" applyNumberFormat="1" applyFill="1" applyBorder="1" applyAlignment="1">
      <alignment/>
    </xf>
    <xf numFmtId="40" fontId="0" fillId="33" borderId="17" xfId="0" applyNumberFormat="1" applyFill="1" applyBorder="1" applyAlignment="1">
      <alignment/>
    </xf>
    <xf numFmtId="2" fontId="0" fillId="33" borderId="16" xfId="0" applyNumberFormat="1" applyFill="1" applyBorder="1" applyAlignment="1">
      <alignment/>
    </xf>
    <xf numFmtId="40" fontId="0" fillId="33" borderId="19" xfId="0" applyNumberFormat="1" applyFill="1" applyBorder="1" applyAlignment="1">
      <alignment/>
    </xf>
    <xf numFmtId="40" fontId="0" fillId="0" borderId="11" xfId="0" applyNumberFormat="1" applyFill="1" applyBorder="1" applyAlignment="1">
      <alignment/>
    </xf>
    <xf numFmtId="40" fontId="0" fillId="0" borderId="17" xfId="0" applyNumberFormat="1" applyFill="1" applyBorder="1" applyAlignment="1">
      <alignment/>
    </xf>
    <xf numFmtId="40" fontId="0" fillId="0" borderId="19" xfId="0" applyNumberFormat="1" applyFill="1" applyBorder="1" applyAlignment="1">
      <alignment/>
    </xf>
    <xf numFmtId="40" fontId="0" fillId="0" borderId="0" xfId="0" applyNumberFormat="1" applyFill="1" applyBorder="1" applyAlignment="1">
      <alignment/>
    </xf>
    <xf numFmtId="40" fontId="0" fillId="0" borderId="15" xfId="0" applyNumberFormat="1" applyFill="1" applyBorder="1" applyAlignment="1">
      <alignment/>
    </xf>
    <xf numFmtId="40" fontId="0" fillId="0" borderId="16" xfId="0" applyNumberFormat="1" applyFill="1" applyBorder="1" applyAlignment="1">
      <alignment/>
    </xf>
    <xf numFmtId="0" fontId="0" fillId="0" borderId="21" xfId="0" applyBorder="1" applyAlignment="1">
      <alignment horizontal="center"/>
    </xf>
    <xf numFmtId="0" fontId="0" fillId="0" borderId="0" xfId="0" applyBorder="1" applyAlignment="1">
      <alignment horizontal="center" wrapText="1"/>
    </xf>
    <xf numFmtId="0" fontId="0" fillId="0" borderId="0" xfId="0" applyAlignment="1">
      <alignment horizontal="center" wrapText="1"/>
    </xf>
    <xf numFmtId="40" fontId="0" fillId="0" borderId="15" xfId="0" applyNumberFormat="1" applyBorder="1" applyAlignment="1">
      <alignment/>
    </xf>
    <xf numFmtId="40" fontId="0" fillId="0" borderId="10" xfId="0" applyNumberFormat="1" applyBorder="1" applyAlignment="1">
      <alignment/>
    </xf>
    <xf numFmtId="0" fontId="38" fillId="0" borderId="18" xfId="0" applyFont="1" applyBorder="1" applyAlignment="1">
      <alignment wrapText="1"/>
    </xf>
    <xf numFmtId="0" fontId="38" fillId="0" borderId="18" xfId="0" applyFont="1" applyBorder="1" applyAlignment="1">
      <alignment horizontal="center" wrapText="1"/>
    </xf>
    <xf numFmtId="0" fontId="38" fillId="0" borderId="22" xfId="0" applyFont="1" applyBorder="1" applyAlignment="1">
      <alignment horizontal="center" wrapText="1"/>
    </xf>
    <xf numFmtId="0" fontId="38" fillId="0" borderId="23" xfId="0" applyFont="1" applyBorder="1" applyAlignment="1">
      <alignment horizontal="center" wrapText="1"/>
    </xf>
    <xf numFmtId="0" fontId="38" fillId="0" borderId="20" xfId="0" applyFont="1" applyBorder="1" applyAlignment="1">
      <alignment horizontal="center" wrapText="1"/>
    </xf>
    <xf numFmtId="0" fontId="38" fillId="0" borderId="0" xfId="0" applyFont="1" applyAlignment="1">
      <alignment horizontal="center"/>
    </xf>
    <xf numFmtId="0" fontId="38" fillId="0" borderId="24" xfId="0" applyFont="1" applyBorder="1" applyAlignment="1">
      <alignment horizontal="center" wrapText="1"/>
    </xf>
    <xf numFmtId="0" fontId="38" fillId="0" borderId="25" xfId="0" applyFont="1" applyBorder="1" applyAlignment="1">
      <alignment horizontal="center" wrapText="1"/>
    </xf>
    <xf numFmtId="0" fontId="40" fillId="0" borderId="26" xfId="0" applyFont="1" applyBorder="1" applyAlignment="1">
      <alignment horizontal="center" wrapText="1"/>
    </xf>
    <xf numFmtId="0" fontId="41" fillId="0" borderId="27" xfId="0" applyFont="1" applyFill="1" applyBorder="1" applyAlignment="1">
      <alignment horizontal="center" wrapText="1"/>
    </xf>
    <xf numFmtId="10" fontId="0" fillId="0" borderId="28" xfId="57" applyNumberFormat="1" applyFont="1" applyBorder="1" applyAlignment="1">
      <alignment/>
    </xf>
    <xf numFmtId="10" fontId="0" fillId="0" borderId="29" xfId="57" applyNumberFormat="1" applyFont="1" applyBorder="1" applyAlignment="1">
      <alignment/>
    </xf>
    <xf numFmtId="0" fontId="40" fillId="0" borderId="27" xfId="0" applyFont="1" applyBorder="1" applyAlignment="1">
      <alignment horizontal="center" wrapText="1"/>
    </xf>
    <xf numFmtId="40" fontId="0" fillId="0" borderId="28" xfId="0" applyNumberFormat="1" applyBorder="1" applyAlignment="1">
      <alignment/>
    </xf>
    <xf numFmtId="10" fontId="0" fillId="0" borderId="28" xfId="57" applyNumberFormat="1" applyFont="1" applyFill="1" applyBorder="1" applyAlignment="1">
      <alignment/>
    </xf>
    <xf numFmtId="10" fontId="0" fillId="0" borderId="29" xfId="57" applyNumberFormat="1" applyFont="1" applyFill="1" applyBorder="1" applyAlignment="1">
      <alignment/>
    </xf>
    <xf numFmtId="0" fontId="38" fillId="0" borderId="27" xfId="0" applyFont="1" applyBorder="1" applyAlignment="1">
      <alignment horizontal="center" wrapText="1"/>
    </xf>
    <xf numFmtId="40" fontId="0" fillId="0" borderId="30" xfId="0" applyNumberFormat="1" applyFill="1" applyBorder="1" applyAlignment="1">
      <alignment/>
    </xf>
    <xf numFmtId="0" fontId="0" fillId="0" borderId="31" xfId="0" applyBorder="1" applyAlignment="1">
      <alignment horizontal="center" wrapText="1"/>
    </xf>
    <xf numFmtId="0" fontId="0" fillId="0" borderId="20" xfId="0" applyBorder="1" applyAlignment="1">
      <alignment horizontal="center" wrapText="1"/>
    </xf>
    <xf numFmtId="40" fontId="0" fillId="0" borderId="10" xfId="0" applyNumberFormat="1" applyFill="1" applyBorder="1" applyAlignment="1">
      <alignment/>
    </xf>
    <xf numFmtId="40" fontId="0" fillId="0" borderId="12" xfId="0" applyNumberFormat="1" applyFill="1" applyBorder="1" applyAlignment="1">
      <alignment/>
    </xf>
    <xf numFmtId="40" fontId="0" fillId="0" borderId="14" xfId="0" applyNumberFormat="1" applyFill="1" applyBorder="1" applyAlignment="1">
      <alignment/>
    </xf>
    <xf numFmtId="0" fontId="0" fillId="0" borderId="26" xfId="0" applyBorder="1" applyAlignment="1">
      <alignment horizontal="center"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32" xfId="0" applyBorder="1" applyAlignment="1">
      <alignment horizontal="center" wrapText="1"/>
    </xf>
    <xf numFmtId="0" fontId="0" fillId="0" borderId="23" xfId="0" applyBorder="1" applyAlignment="1">
      <alignment horizontal="center" wrapText="1"/>
    </xf>
    <xf numFmtId="0" fontId="0" fillId="0" borderId="33" xfId="0" applyBorder="1" applyAlignment="1">
      <alignment horizontal="center" wrapText="1"/>
    </xf>
    <xf numFmtId="0" fontId="0" fillId="33" borderId="31" xfId="0" applyFill="1" applyBorder="1" applyAlignment="1">
      <alignment horizontal="center" wrapText="1"/>
    </xf>
    <xf numFmtId="0" fontId="0" fillId="0" borderId="24" xfId="0" applyBorder="1" applyAlignment="1">
      <alignment wrapText="1"/>
    </xf>
    <xf numFmtId="0" fontId="0" fillId="0" borderId="34" xfId="0" applyBorder="1" applyAlignment="1">
      <alignment wrapText="1"/>
    </xf>
    <xf numFmtId="0" fontId="0" fillId="0" borderId="12" xfId="0" applyBorder="1" applyAlignment="1">
      <alignment/>
    </xf>
    <xf numFmtId="0" fontId="0" fillId="0" borderId="0" xfId="0" applyAlignment="1">
      <alignment vertical="top"/>
    </xf>
    <xf numFmtId="0" fontId="41" fillId="0" borderId="0" xfId="0" applyFont="1" applyFill="1" applyBorder="1" applyAlignment="1">
      <alignment horizontal="center" wrapText="1"/>
    </xf>
    <xf numFmtId="10" fontId="0" fillId="0" borderId="0" xfId="57" applyNumberFormat="1" applyFont="1" applyBorder="1" applyAlignment="1">
      <alignment/>
    </xf>
    <xf numFmtId="174" fontId="0" fillId="0" borderId="0" xfId="57" applyNumberFormat="1" applyFont="1" applyAlignment="1">
      <alignment/>
    </xf>
    <xf numFmtId="40" fontId="0" fillId="0" borderId="30" xfId="0" applyNumberFormat="1" applyBorder="1" applyAlignment="1">
      <alignment/>
    </xf>
    <xf numFmtId="174" fontId="0" fillId="0" borderId="0" xfId="0" applyNumberFormat="1" applyAlignment="1">
      <alignment/>
    </xf>
    <xf numFmtId="43" fontId="0" fillId="0" borderId="28" xfId="42" applyFont="1" applyBorder="1" applyAlignment="1">
      <alignment/>
    </xf>
    <xf numFmtId="43" fontId="0" fillId="0" borderId="35" xfId="42" applyFont="1" applyBorder="1" applyAlignment="1">
      <alignment/>
    </xf>
    <xf numFmtId="43" fontId="0" fillId="0" borderId="36" xfId="42" applyFont="1" applyBorder="1" applyAlignment="1">
      <alignment/>
    </xf>
    <xf numFmtId="0" fontId="38" fillId="0" borderId="26" xfId="0" applyFont="1" applyBorder="1" applyAlignment="1">
      <alignment wrapText="1"/>
    </xf>
    <xf numFmtId="0" fontId="38" fillId="0" borderId="32" xfId="0" applyFont="1" applyBorder="1" applyAlignment="1">
      <alignment horizontal="center" wrapText="1"/>
    </xf>
    <xf numFmtId="0" fontId="41" fillId="0" borderId="25" xfId="0" applyFont="1" applyBorder="1" applyAlignment="1">
      <alignment horizontal="center" wrapText="1"/>
    </xf>
    <xf numFmtId="0" fontId="0" fillId="0" borderId="14" xfId="0" applyBorder="1" applyAlignment="1">
      <alignment/>
    </xf>
    <xf numFmtId="165" fontId="22" fillId="0" borderId="12" xfId="0" applyNumberFormat="1" applyFont="1" applyFill="1" applyBorder="1" applyAlignment="1" applyProtection="1">
      <alignment/>
      <protection/>
    </xf>
    <xf numFmtId="0" fontId="0" fillId="0" borderId="13" xfId="0" applyBorder="1" applyAlignment="1">
      <alignment/>
    </xf>
    <xf numFmtId="0" fontId="38" fillId="0" borderId="37" xfId="0" applyFont="1" applyBorder="1" applyAlignment="1">
      <alignment horizontal="center" wrapText="1"/>
    </xf>
    <xf numFmtId="0" fontId="38" fillId="0" borderId="38" xfId="0" applyFont="1" applyBorder="1" applyAlignment="1">
      <alignment horizontal="center" wrapText="1"/>
    </xf>
    <xf numFmtId="0" fontId="0" fillId="0" borderId="37" xfId="0" applyFont="1" applyBorder="1" applyAlignment="1">
      <alignment horizontal="center"/>
    </xf>
    <xf numFmtId="0" fontId="0" fillId="0" borderId="21" xfId="0" applyFont="1" applyBorder="1" applyAlignment="1">
      <alignment horizontal="center"/>
    </xf>
    <xf numFmtId="0" fontId="0" fillId="0" borderId="38" xfId="0" applyFont="1" applyBorder="1" applyAlignment="1">
      <alignment horizontal="center"/>
    </xf>
    <xf numFmtId="0" fontId="38" fillId="0" borderId="39" xfId="0" applyFont="1" applyBorder="1" applyAlignment="1">
      <alignment horizontal="center" wrapText="1"/>
    </xf>
    <xf numFmtId="0" fontId="38" fillId="0" borderId="40" xfId="0" applyFont="1" applyBorder="1" applyAlignment="1">
      <alignment horizontal="center" wrapText="1"/>
    </xf>
    <xf numFmtId="0" fontId="38" fillId="0" borderId="41" xfId="0" applyFont="1" applyBorder="1" applyAlignment="1">
      <alignment horizontal="center" wrapText="1"/>
    </xf>
    <xf numFmtId="0" fontId="38" fillId="33" borderId="42" xfId="0" applyFont="1" applyFill="1" applyBorder="1" applyAlignment="1">
      <alignment horizontal="center" wrapText="1"/>
    </xf>
    <xf numFmtId="0" fontId="38" fillId="33" borderId="43" xfId="0" applyFont="1" applyFill="1" applyBorder="1" applyAlignment="1">
      <alignment horizontal="center" wrapText="1"/>
    </xf>
    <xf numFmtId="0" fontId="38" fillId="33" borderId="44" xfId="0" applyFont="1" applyFill="1" applyBorder="1" applyAlignment="1">
      <alignment horizontal="center" wrapText="1"/>
    </xf>
    <xf numFmtId="0" fontId="0" fillId="0" borderId="37" xfId="0" applyBorder="1" applyAlignment="1">
      <alignment horizontal="center"/>
    </xf>
    <xf numFmtId="0" fontId="0" fillId="0" borderId="21" xfId="0" applyBorder="1" applyAlignment="1">
      <alignment horizontal="center"/>
    </xf>
    <xf numFmtId="0" fontId="0" fillId="0" borderId="38" xfId="0" applyBorder="1" applyAlignment="1">
      <alignment horizontal="center"/>
    </xf>
    <xf numFmtId="0" fontId="0" fillId="0" borderId="0" xfId="0" applyAlignment="1">
      <alignment vertical="top" wrapText="1"/>
    </xf>
    <xf numFmtId="0" fontId="42" fillId="0" borderId="37" xfId="0" applyFont="1" applyBorder="1" applyAlignment="1">
      <alignment horizontal="center" wrapText="1"/>
    </xf>
    <xf numFmtId="0" fontId="42" fillId="0" borderId="38" xfId="0" applyFont="1" applyBorder="1" applyAlignment="1">
      <alignment horizontal="center" wrapText="1"/>
    </xf>
    <xf numFmtId="0" fontId="38" fillId="0" borderId="10" xfId="0" applyFont="1" applyBorder="1" applyAlignment="1">
      <alignment horizontal="center" wrapText="1"/>
    </xf>
    <xf numFmtId="0" fontId="38" fillId="0" borderId="0" xfId="0" applyFont="1" applyBorder="1" applyAlignment="1">
      <alignment horizontal="center" wrapText="1"/>
    </xf>
    <xf numFmtId="0" fontId="38" fillId="0" borderId="11" xfId="0" applyFont="1" applyBorder="1" applyAlignment="1">
      <alignment horizontal="center" wrapText="1"/>
    </xf>
    <xf numFmtId="0" fontId="38" fillId="0" borderId="42" xfId="0" applyFont="1" applyBorder="1" applyAlignment="1">
      <alignment horizontal="center"/>
    </xf>
    <xf numFmtId="0" fontId="38" fillId="0" borderId="43" xfId="0" applyFont="1" applyBorder="1" applyAlignment="1">
      <alignment horizontal="center"/>
    </xf>
    <xf numFmtId="0" fontId="38" fillId="0" borderId="44" xfId="0" applyFont="1" applyBorder="1" applyAlignment="1">
      <alignment horizontal="center"/>
    </xf>
    <xf numFmtId="0" fontId="38" fillId="0" borderId="10" xfId="0" applyFont="1" applyBorder="1" applyAlignment="1">
      <alignment horizontal="center"/>
    </xf>
    <xf numFmtId="0" fontId="38"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185"/>
  <sheetViews>
    <sheetView tabSelected="1" view="pageBreakPreview" zoomScaleSheetLayoutView="100" zoomScalePageLayoutView="0" workbookViewId="0" topLeftCell="A1">
      <selection activeCell="A1" sqref="A1"/>
    </sheetView>
  </sheetViews>
  <sheetFormatPr defaultColWidth="9.140625" defaultRowHeight="15"/>
  <cols>
    <col min="1" max="1" width="17.140625" style="0" customWidth="1"/>
    <col min="2" max="2" width="22.28125" style="0" bestFit="1" customWidth="1"/>
    <col min="3" max="3" width="13.421875" style="0" customWidth="1"/>
    <col min="4" max="4" width="13.140625" style="0" customWidth="1"/>
    <col min="5" max="5" width="18.140625" style="0" customWidth="1"/>
    <col min="6" max="6" width="16.140625" style="0" bestFit="1" customWidth="1"/>
    <col min="7" max="7" width="15.421875" style="0" customWidth="1"/>
    <col min="8" max="8" width="16.8515625" style="0" bestFit="1" customWidth="1"/>
    <col min="9" max="9" width="18.421875" style="0" customWidth="1"/>
    <col min="10" max="10" width="17.00390625" style="0" customWidth="1"/>
    <col min="11" max="11" width="18.7109375" style="0" customWidth="1"/>
    <col min="12" max="12" width="17.28125" style="0" customWidth="1"/>
    <col min="13" max="13" width="13.28125" style="0" customWidth="1"/>
    <col min="14" max="14" width="1.421875" style="0" customWidth="1"/>
    <col min="15" max="15" width="12.8515625" style="0" customWidth="1"/>
    <col min="16" max="16" width="12.57421875" style="0" customWidth="1"/>
    <col min="17" max="17" width="18.57421875" style="0" customWidth="1"/>
    <col min="18" max="18" width="17.8515625" style="0" customWidth="1"/>
    <col min="19" max="19" width="16.421875" style="0" customWidth="1"/>
    <col min="20" max="20" width="18.57421875" style="0" customWidth="1"/>
    <col min="21" max="21" width="17.421875" style="0" customWidth="1"/>
    <col min="22" max="22" width="17.00390625" style="0" customWidth="1"/>
    <col min="23" max="23" width="17.140625" style="0" customWidth="1"/>
    <col min="24" max="24" width="17.57421875" style="23" customWidth="1"/>
    <col min="25" max="25" width="13.28125" style="0" customWidth="1"/>
    <col min="26" max="26" width="1.57421875" style="0" customWidth="1"/>
    <col min="27" max="27" width="13.421875" style="0" customWidth="1"/>
    <col min="28" max="28" width="12.28125" style="0" customWidth="1"/>
    <col min="29" max="29" width="19.28125" style="0" customWidth="1"/>
    <col min="30" max="30" width="17.7109375" style="0" customWidth="1"/>
    <col min="31" max="31" width="16.421875" style="0" customWidth="1"/>
    <col min="32" max="32" width="19.140625" style="0" customWidth="1"/>
    <col min="33" max="33" width="19.28125" style="0" customWidth="1"/>
    <col min="34" max="34" width="16.421875" style="0" customWidth="1"/>
    <col min="35" max="35" width="19.00390625" style="0" customWidth="1"/>
    <col min="36" max="36" width="17.421875" style="0" customWidth="1"/>
    <col min="37" max="37" width="20.28125" style="0" customWidth="1"/>
    <col min="38" max="38" width="3.00390625" style="0" customWidth="1"/>
    <col min="39" max="39" width="12.57421875" style="0" customWidth="1"/>
    <col min="40" max="40" width="13.140625" style="0" customWidth="1"/>
    <col min="41" max="41" width="17.140625" style="0" customWidth="1"/>
    <col min="42" max="42" width="18.00390625" style="0" customWidth="1"/>
    <col min="43" max="43" width="15.28125" style="0" bestFit="1" customWidth="1"/>
    <col min="44" max="44" width="18.57421875" style="0" customWidth="1"/>
    <col min="45" max="45" width="18.00390625" style="0" customWidth="1"/>
    <col min="46" max="46" width="17.00390625" style="0" customWidth="1"/>
    <col min="47" max="47" width="18.57421875" style="0" customWidth="1"/>
    <col min="48" max="48" width="18.28125" style="0" customWidth="1"/>
    <col min="49" max="49" width="18.00390625" style="0" customWidth="1"/>
    <col min="50" max="50" width="20.00390625" style="0" customWidth="1"/>
    <col min="51" max="51" width="19.140625" style="0" customWidth="1"/>
    <col min="52" max="52" width="22.421875" style="0" customWidth="1"/>
    <col min="53" max="53" width="21.140625" style="0" customWidth="1"/>
    <col min="54" max="54" width="17.421875" style="0" customWidth="1"/>
    <col min="55" max="55" width="17.140625" style="0" customWidth="1"/>
    <col min="56" max="56" width="18.421875" style="0" customWidth="1"/>
    <col min="57" max="57" width="17.7109375" style="0" customWidth="1"/>
  </cols>
  <sheetData>
    <row r="1" spans="3:57" ht="15.75" thickBot="1">
      <c r="C1" s="102" t="s">
        <v>234</v>
      </c>
      <c r="D1" s="103"/>
      <c r="E1" s="103"/>
      <c r="F1" s="103"/>
      <c r="G1" s="103"/>
      <c r="H1" s="103"/>
      <c r="I1" s="103"/>
      <c r="J1" s="103"/>
      <c r="K1" s="103"/>
      <c r="L1" s="103"/>
      <c r="M1" s="104"/>
      <c r="O1" s="102" t="s">
        <v>235</v>
      </c>
      <c r="P1" s="103"/>
      <c r="Q1" s="103"/>
      <c r="R1" s="103"/>
      <c r="S1" s="103"/>
      <c r="T1" s="103"/>
      <c r="U1" s="103"/>
      <c r="V1" s="103"/>
      <c r="W1" s="103"/>
      <c r="X1" s="103"/>
      <c r="Y1" s="104"/>
      <c r="AA1" s="102" t="s">
        <v>236</v>
      </c>
      <c r="AB1" s="103"/>
      <c r="AC1" s="103"/>
      <c r="AD1" s="103"/>
      <c r="AE1" s="103"/>
      <c r="AF1" s="103"/>
      <c r="AG1" s="103"/>
      <c r="AH1" s="103"/>
      <c r="AI1" s="103"/>
      <c r="AJ1" s="103"/>
      <c r="AK1" s="104"/>
      <c r="AM1" s="102" t="s">
        <v>237</v>
      </c>
      <c r="AN1" s="103"/>
      <c r="AO1" s="103"/>
      <c r="AP1" s="103"/>
      <c r="AQ1" s="103"/>
      <c r="AR1" s="103"/>
      <c r="AS1" s="103"/>
      <c r="AT1" s="103"/>
      <c r="AU1" s="103"/>
      <c r="AV1" s="103"/>
      <c r="AW1" s="103"/>
      <c r="AX1" s="38"/>
      <c r="AY1" s="38"/>
      <c r="AZ1" s="93" t="s">
        <v>256</v>
      </c>
      <c r="BA1" s="94"/>
      <c r="BB1" s="94"/>
      <c r="BC1" s="94"/>
      <c r="BD1" s="94"/>
      <c r="BE1" s="95"/>
    </row>
    <row r="2" spans="3:57" s="1" customFormat="1" ht="30.75" customHeight="1" thickBot="1">
      <c r="C2" s="96" t="s">
        <v>223</v>
      </c>
      <c r="D2" s="97"/>
      <c r="E2" s="97"/>
      <c r="F2" s="97"/>
      <c r="G2" s="97"/>
      <c r="H2" s="97"/>
      <c r="I2" s="97"/>
      <c r="J2" s="97"/>
      <c r="K2" s="97"/>
      <c r="L2" s="97"/>
      <c r="M2" s="98"/>
      <c r="N2" s="39"/>
      <c r="O2" s="96" t="s">
        <v>259</v>
      </c>
      <c r="P2" s="97"/>
      <c r="Q2" s="97"/>
      <c r="R2" s="97"/>
      <c r="S2" s="97"/>
      <c r="T2" s="97"/>
      <c r="U2" s="97"/>
      <c r="V2" s="97"/>
      <c r="W2" s="97"/>
      <c r="X2" s="97"/>
      <c r="Y2" s="98"/>
      <c r="AA2" s="99" t="s">
        <v>258</v>
      </c>
      <c r="AB2" s="100"/>
      <c r="AC2" s="100"/>
      <c r="AD2" s="100"/>
      <c r="AE2" s="100"/>
      <c r="AF2" s="100"/>
      <c r="AG2" s="100"/>
      <c r="AH2" s="100"/>
      <c r="AI2" s="100"/>
      <c r="AJ2" s="100"/>
      <c r="AK2" s="101"/>
      <c r="AM2" s="96" t="s">
        <v>257</v>
      </c>
      <c r="AN2" s="97"/>
      <c r="AO2" s="97"/>
      <c r="AP2" s="97"/>
      <c r="AQ2" s="97"/>
      <c r="AR2" s="97"/>
      <c r="AS2" s="97"/>
      <c r="AT2" s="97"/>
      <c r="AU2" s="97"/>
      <c r="AV2" s="97"/>
      <c r="AW2" s="97"/>
      <c r="AX2" s="106" t="s">
        <v>255</v>
      </c>
      <c r="AY2" s="107"/>
      <c r="AZ2" s="91" t="s">
        <v>240</v>
      </c>
      <c r="BA2" s="92"/>
      <c r="BB2" s="91" t="s">
        <v>238</v>
      </c>
      <c r="BC2" s="92"/>
      <c r="BD2" s="91" t="s">
        <v>239</v>
      </c>
      <c r="BE2" s="92"/>
    </row>
    <row r="3" spans="1:57" s="1" customFormat="1" ht="109.5" customHeight="1">
      <c r="A3" s="73" t="s">
        <v>0</v>
      </c>
      <c r="B3" s="74" t="s">
        <v>1</v>
      </c>
      <c r="C3" s="61" t="s">
        <v>224</v>
      </c>
      <c r="D3" s="21" t="s">
        <v>225</v>
      </c>
      <c r="E3" s="21" t="s">
        <v>2</v>
      </c>
      <c r="F3" s="21" t="s">
        <v>6</v>
      </c>
      <c r="G3" s="21" t="s">
        <v>221</v>
      </c>
      <c r="H3" s="21" t="s">
        <v>2</v>
      </c>
      <c r="I3" s="21" t="s">
        <v>3</v>
      </c>
      <c r="J3" s="21" t="s">
        <v>4</v>
      </c>
      <c r="K3" s="66" t="s">
        <v>5</v>
      </c>
      <c r="L3" s="21" t="s">
        <v>222</v>
      </c>
      <c r="M3" s="62" t="s">
        <v>226</v>
      </c>
      <c r="N3" s="39"/>
      <c r="O3" s="69" t="s">
        <v>224</v>
      </c>
      <c r="P3" s="70" t="s">
        <v>225</v>
      </c>
      <c r="Q3" s="70" t="s">
        <v>2</v>
      </c>
      <c r="R3" s="70" t="s">
        <v>6</v>
      </c>
      <c r="S3" s="70" t="s">
        <v>221</v>
      </c>
      <c r="T3" s="70" t="s">
        <v>2</v>
      </c>
      <c r="U3" s="70" t="s">
        <v>3</v>
      </c>
      <c r="V3" s="71" t="s">
        <v>4</v>
      </c>
      <c r="W3" s="21" t="s">
        <v>5</v>
      </c>
      <c r="X3" s="21" t="s">
        <v>222</v>
      </c>
      <c r="Y3" s="62" t="s">
        <v>228</v>
      </c>
      <c r="Z3" s="40"/>
      <c r="AA3" s="72" t="s">
        <v>224</v>
      </c>
      <c r="AB3" s="20" t="s">
        <v>225</v>
      </c>
      <c r="AC3" s="20" t="s">
        <v>2</v>
      </c>
      <c r="AD3" s="20" t="s">
        <v>6</v>
      </c>
      <c r="AE3" s="20" t="s">
        <v>221</v>
      </c>
      <c r="AF3" s="20" t="s">
        <v>2</v>
      </c>
      <c r="AG3" s="20" t="s">
        <v>3</v>
      </c>
      <c r="AH3" s="20" t="s">
        <v>4</v>
      </c>
      <c r="AI3" s="20" t="s">
        <v>5</v>
      </c>
      <c r="AJ3" s="20" t="s">
        <v>222</v>
      </c>
      <c r="AK3" s="25" t="s">
        <v>227</v>
      </c>
      <c r="AL3" s="40"/>
      <c r="AM3" s="69" t="s">
        <v>224</v>
      </c>
      <c r="AN3" s="70" t="s">
        <v>225</v>
      </c>
      <c r="AO3" s="70" t="s">
        <v>2</v>
      </c>
      <c r="AP3" s="70" t="s">
        <v>6</v>
      </c>
      <c r="AQ3" s="70" t="s">
        <v>221</v>
      </c>
      <c r="AR3" s="70" t="s">
        <v>2</v>
      </c>
      <c r="AS3" s="70" t="s">
        <v>3</v>
      </c>
      <c r="AT3" s="70" t="s">
        <v>4</v>
      </c>
      <c r="AU3" s="70" t="s">
        <v>5</v>
      </c>
      <c r="AV3" s="21" t="s">
        <v>222</v>
      </c>
      <c r="AW3" s="66" t="s">
        <v>227</v>
      </c>
      <c r="AX3" s="67" t="s">
        <v>254</v>
      </c>
      <c r="AY3" s="68" t="s">
        <v>253</v>
      </c>
      <c r="AZ3" s="61" t="s">
        <v>241</v>
      </c>
      <c r="BA3" s="62" t="s">
        <v>242</v>
      </c>
      <c r="BB3" s="61" t="s">
        <v>232</v>
      </c>
      <c r="BC3" s="62" t="s">
        <v>233</v>
      </c>
      <c r="BD3" s="61" t="s">
        <v>230</v>
      </c>
      <c r="BE3" s="62" t="s">
        <v>231</v>
      </c>
    </row>
    <row r="4" spans="1:57" ht="15">
      <c r="A4" s="42" t="s">
        <v>7</v>
      </c>
      <c r="B4" s="6" t="s">
        <v>8</v>
      </c>
      <c r="C4" s="3">
        <v>5367.099999999999</v>
      </c>
      <c r="D4" s="4">
        <v>3264</v>
      </c>
      <c r="E4" s="5">
        <v>40015566.04</v>
      </c>
      <c r="F4" s="5">
        <v>-2539370.581281874</v>
      </c>
      <c r="G4" s="5">
        <v>0</v>
      </c>
      <c r="H4" s="5">
        <f>E4+F4+G4</f>
        <v>37476195.45871813</v>
      </c>
      <c r="I4" s="5">
        <v>13182105.48</v>
      </c>
      <c r="J4" s="5">
        <v>1038197.5205000001</v>
      </c>
      <c r="K4" s="5">
        <v>23255892.458218127</v>
      </c>
      <c r="L4" s="5">
        <v>0</v>
      </c>
      <c r="M4" s="6">
        <f>(H4/C4)+(L4/C4)</f>
        <v>6982.578200279133</v>
      </c>
      <c r="N4" s="5"/>
      <c r="O4" s="3">
        <v>7256.099999999999</v>
      </c>
      <c r="P4" s="4">
        <v>3264</v>
      </c>
      <c r="Q4" s="5">
        <v>52741579.92</v>
      </c>
      <c r="R4" s="5">
        <v>-3346957.94</v>
      </c>
      <c r="S4" s="5">
        <v>0</v>
      </c>
      <c r="T4" s="5">
        <f>Q4+R4+S4</f>
        <v>49394621.980000004</v>
      </c>
      <c r="U4" s="5">
        <v>13182105.48</v>
      </c>
      <c r="V4" s="5">
        <v>1038197.52</v>
      </c>
      <c r="W4" s="5">
        <v>35174318.98</v>
      </c>
      <c r="X4" s="5">
        <v>0</v>
      </c>
      <c r="Y4" s="6">
        <f>(T4/O4)+(X4/O4)</f>
        <v>6807.3237662105</v>
      </c>
      <c r="Z4" s="2"/>
      <c r="AA4" s="14">
        <v>7193.3</v>
      </c>
      <c r="AB4" s="15">
        <v>4132.4</v>
      </c>
      <c r="AC4" s="16">
        <v>52921520.14</v>
      </c>
      <c r="AD4" s="16">
        <v>-3494752.51</v>
      </c>
      <c r="AE4" s="16">
        <v>0</v>
      </c>
      <c r="AF4" s="16">
        <f>AC4+AD4+AE4</f>
        <v>49426767.63</v>
      </c>
      <c r="AG4" s="16">
        <v>11841452.92</v>
      </c>
      <c r="AH4" s="16">
        <v>840837.65</v>
      </c>
      <c r="AI4" s="16">
        <v>36744477.06</v>
      </c>
      <c r="AJ4" s="16">
        <v>0</v>
      </c>
      <c r="AK4" s="17">
        <f>(AF4/AA4)+(AJ4/AA4)</f>
        <v>6871.222892135737</v>
      </c>
      <c r="AM4" s="3">
        <v>7193.3</v>
      </c>
      <c r="AN4" s="4">
        <v>4132.4</v>
      </c>
      <c r="AO4" s="5">
        <v>52921520.14</v>
      </c>
      <c r="AP4" s="5">
        <v>-3706229.21</v>
      </c>
      <c r="AQ4" s="5">
        <v>0</v>
      </c>
      <c r="AR4" s="5">
        <f>AO4+AP4+AQ4</f>
        <v>49215290.93</v>
      </c>
      <c r="AS4" s="5">
        <v>11841452.92</v>
      </c>
      <c r="AT4" s="5">
        <v>840837.65</v>
      </c>
      <c r="AU4" s="5">
        <v>36533000.36</v>
      </c>
      <c r="AV4" s="5">
        <v>0</v>
      </c>
      <c r="AW4" s="35">
        <f>(AR4/AM4)+(AV4/AM4)</f>
        <v>6841.823770731096</v>
      </c>
      <c r="AX4" s="63">
        <f>AM4-C4</f>
        <v>1826.2000000000007</v>
      </c>
      <c r="AY4" s="32">
        <f>AN4-D4</f>
        <v>868.3999999999996</v>
      </c>
      <c r="AZ4" s="63">
        <f>AW4-M4</f>
        <v>-140.75442954803657</v>
      </c>
      <c r="BA4" s="32">
        <f>AR4-H4</f>
        <v>11739095.471281871</v>
      </c>
      <c r="BB4" s="63">
        <f>AW4-Y4</f>
        <v>34.50000452059612</v>
      </c>
      <c r="BC4" s="32">
        <f>AR4-T4</f>
        <v>-179331.05000000447</v>
      </c>
      <c r="BD4" s="42">
        <f>AW4-AK4</f>
        <v>-29.399121404640937</v>
      </c>
      <c r="BE4" s="6">
        <f>AR4-AF4</f>
        <v>-211476.70000000298</v>
      </c>
    </row>
    <row r="5" spans="1:57" ht="15">
      <c r="A5" s="42" t="s">
        <v>7</v>
      </c>
      <c r="B5" s="6" t="s">
        <v>9</v>
      </c>
      <c r="C5" s="3">
        <v>40407.6</v>
      </c>
      <c r="D5" s="4">
        <v>13430</v>
      </c>
      <c r="E5" s="5">
        <v>298261629.49</v>
      </c>
      <c r="F5" s="5">
        <v>-18927554.509537563</v>
      </c>
      <c r="G5" s="5">
        <v>-11668164.234672</v>
      </c>
      <c r="H5" s="5">
        <f aca="true" t="shared" si="0" ref="H5:H68">E5+F5+G5</f>
        <v>267665910.74579042</v>
      </c>
      <c r="I5" s="5">
        <v>47938856.89</v>
      </c>
      <c r="J5" s="5">
        <v>3606637.9380500005</v>
      </c>
      <c r="K5" s="5">
        <v>216120415.91774043</v>
      </c>
      <c r="L5" s="5">
        <v>0</v>
      </c>
      <c r="M5" s="6">
        <f aca="true" t="shared" si="1" ref="M5:M68">(H5/C5)+(L5/C5)</f>
        <v>6624.147703545631</v>
      </c>
      <c r="N5" s="5"/>
      <c r="O5" s="3">
        <v>40355.8</v>
      </c>
      <c r="P5" s="4">
        <v>13430</v>
      </c>
      <c r="Q5" s="5">
        <v>298832214.15999997</v>
      </c>
      <c r="R5" s="5">
        <v>-18963763.58</v>
      </c>
      <c r="S5" s="5">
        <v>-12633167.799999999</v>
      </c>
      <c r="T5" s="5">
        <f aca="true" t="shared" si="2" ref="T5:T68">Q5+R5+S5</f>
        <v>267235282.77999997</v>
      </c>
      <c r="U5" s="5">
        <v>47938856.89</v>
      </c>
      <c r="V5" s="5">
        <v>3606637.94</v>
      </c>
      <c r="W5" s="5">
        <v>215689787.95</v>
      </c>
      <c r="X5" s="5">
        <v>0</v>
      </c>
      <c r="Y5" s="6">
        <f aca="true" t="shared" si="3" ref="Y5:Y68">(T5/O5)+(X5/O5)</f>
        <v>6621.979561302215</v>
      </c>
      <c r="Z5" s="2"/>
      <c r="AA5" s="14">
        <v>40191.5</v>
      </c>
      <c r="AB5" s="15">
        <v>13853.5</v>
      </c>
      <c r="AC5" s="16">
        <v>298062230.25</v>
      </c>
      <c r="AD5" s="16">
        <v>-19682989.55</v>
      </c>
      <c r="AE5" s="16">
        <v>-12563900.222000001</v>
      </c>
      <c r="AF5" s="16">
        <f aca="true" t="shared" si="4" ref="AF5:AF68">AC5+AD5+AE5</f>
        <v>265815340.478</v>
      </c>
      <c r="AG5" s="16">
        <v>47560738.73</v>
      </c>
      <c r="AH5" s="16">
        <v>3292007.68</v>
      </c>
      <c r="AI5" s="16">
        <v>214962594.068</v>
      </c>
      <c r="AJ5" s="16">
        <v>0</v>
      </c>
      <c r="AK5" s="17">
        <f aca="true" t="shared" si="5" ref="AK5:AK68">(AF5/AA5)+(AJ5/AA5)</f>
        <v>6613.720325889803</v>
      </c>
      <c r="AM5" s="3">
        <v>40191.5</v>
      </c>
      <c r="AN5" s="4">
        <v>13853.5</v>
      </c>
      <c r="AO5" s="5">
        <v>298062230.25</v>
      </c>
      <c r="AP5" s="5">
        <v>-20874059.18</v>
      </c>
      <c r="AQ5" s="5">
        <v>-12510148.578</v>
      </c>
      <c r="AR5" s="5">
        <f aca="true" t="shared" si="6" ref="AR5:AR68">AO5+AP5+AQ5</f>
        <v>264678022.49199998</v>
      </c>
      <c r="AS5" s="5">
        <v>47560738.73</v>
      </c>
      <c r="AT5" s="5">
        <v>3292007.68</v>
      </c>
      <c r="AU5" s="5">
        <v>213825276.082</v>
      </c>
      <c r="AV5" s="5">
        <v>0</v>
      </c>
      <c r="AW5" s="35">
        <f aca="true" t="shared" si="7" ref="AW5:AW68">(AR5/AM5)+(AV5/AM5)</f>
        <v>6585.422850403692</v>
      </c>
      <c r="AX5" s="63">
        <f aca="true" t="shared" si="8" ref="AX5:AX68">AM5-C5</f>
        <v>-216.09999999999854</v>
      </c>
      <c r="AY5" s="32">
        <f aca="true" t="shared" si="9" ref="AY5:AY68">AN5-D5</f>
        <v>423.5</v>
      </c>
      <c r="AZ5" s="63">
        <f aca="true" t="shared" si="10" ref="AZ5:AZ68">AW5-M5</f>
        <v>-38.72485314193909</v>
      </c>
      <c r="BA5" s="32">
        <f aca="true" t="shared" si="11" ref="BA5:BA68">AR5-H5</f>
        <v>-2987888.253790438</v>
      </c>
      <c r="BB5" s="63">
        <f aca="true" t="shared" si="12" ref="BB5:BB68">AW5-Y5</f>
        <v>-36.556710898523306</v>
      </c>
      <c r="BC5" s="32">
        <f aca="true" t="shared" si="13" ref="BC5:BC68">AR5-T5</f>
        <v>-2557260.2879999876</v>
      </c>
      <c r="BD5" s="42">
        <f aca="true" t="shared" si="14" ref="BD5:BD68">AW5-AK5</f>
        <v>-28.29747548611067</v>
      </c>
      <c r="BE5" s="6">
        <f aca="true" t="shared" si="15" ref="BE5:BE68">AR5-AF5</f>
        <v>-1137317.9860000014</v>
      </c>
    </row>
    <row r="6" spans="1:57" ht="15">
      <c r="A6" s="42" t="s">
        <v>7</v>
      </c>
      <c r="B6" s="6" t="s">
        <v>10</v>
      </c>
      <c r="C6" s="3">
        <v>7085.8</v>
      </c>
      <c r="D6" s="4">
        <v>5417</v>
      </c>
      <c r="E6" s="5">
        <v>54942880.79</v>
      </c>
      <c r="F6" s="5">
        <v>-3486651.544289963</v>
      </c>
      <c r="G6" s="5">
        <v>0</v>
      </c>
      <c r="H6" s="5">
        <f t="shared" si="0"/>
        <v>51456229.24571004</v>
      </c>
      <c r="I6" s="5">
        <v>13398597.19</v>
      </c>
      <c r="J6" s="5">
        <v>1083262.5562500001</v>
      </c>
      <c r="K6" s="5">
        <v>36974369.49946004</v>
      </c>
      <c r="L6" s="5">
        <v>0</v>
      </c>
      <c r="M6" s="6">
        <f t="shared" si="1"/>
        <v>7261.879991773693</v>
      </c>
      <c r="N6" s="5"/>
      <c r="O6" s="3">
        <v>7085.8</v>
      </c>
      <c r="P6" s="4">
        <v>5417</v>
      </c>
      <c r="Q6" s="5">
        <v>54942880.79</v>
      </c>
      <c r="R6" s="5">
        <v>-3486651.55</v>
      </c>
      <c r="S6" s="5">
        <v>0</v>
      </c>
      <c r="T6" s="5">
        <f t="shared" si="2"/>
        <v>51456229.24</v>
      </c>
      <c r="U6" s="5">
        <v>13398597.19</v>
      </c>
      <c r="V6" s="5">
        <v>1083262.56</v>
      </c>
      <c r="W6" s="5">
        <v>36974369.49</v>
      </c>
      <c r="X6" s="5">
        <v>0</v>
      </c>
      <c r="Y6" s="6">
        <f t="shared" si="3"/>
        <v>7261.879990967851</v>
      </c>
      <c r="Z6" s="2"/>
      <c r="AA6" s="14">
        <v>7020.8</v>
      </c>
      <c r="AB6" s="15">
        <v>5505.9</v>
      </c>
      <c r="AC6" s="16">
        <v>54691759.32</v>
      </c>
      <c r="AD6" s="16">
        <v>-3611652.93</v>
      </c>
      <c r="AE6" s="16">
        <v>0</v>
      </c>
      <c r="AF6" s="16">
        <f t="shared" si="4"/>
        <v>51080106.39</v>
      </c>
      <c r="AG6" s="16">
        <v>13891505.31</v>
      </c>
      <c r="AH6" s="16">
        <v>963714.3</v>
      </c>
      <c r="AI6" s="16">
        <v>36224886.78</v>
      </c>
      <c r="AJ6" s="16">
        <v>0</v>
      </c>
      <c r="AK6" s="17">
        <f t="shared" si="5"/>
        <v>7275.539310335004</v>
      </c>
      <c r="AM6" s="3">
        <v>7020.8</v>
      </c>
      <c r="AN6" s="4">
        <v>5505.9</v>
      </c>
      <c r="AO6" s="5">
        <v>54691759.32</v>
      </c>
      <c r="AP6" s="5">
        <v>-3830203.58</v>
      </c>
      <c r="AQ6" s="5">
        <v>0</v>
      </c>
      <c r="AR6" s="5">
        <f t="shared" si="6"/>
        <v>50861555.74</v>
      </c>
      <c r="AS6" s="5">
        <v>13891505.31</v>
      </c>
      <c r="AT6" s="5">
        <v>963714.3</v>
      </c>
      <c r="AU6" s="5">
        <v>36006336.13</v>
      </c>
      <c r="AV6" s="5">
        <v>0</v>
      </c>
      <c r="AW6" s="35">
        <f t="shared" si="7"/>
        <v>7244.410286577028</v>
      </c>
      <c r="AX6" s="63">
        <f t="shared" si="8"/>
        <v>-65</v>
      </c>
      <c r="AY6" s="32">
        <f t="shared" si="9"/>
        <v>88.89999999999964</v>
      </c>
      <c r="AZ6" s="63">
        <f t="shared" si="10"/>
        <v>-17.469705196665018</v>
      </c>
      <c r="BA6" s="32">
        <f t="shared" si="11"/>
        <v>-594673.5057100356</v>
      </c>
      <c r="BB6" s="63">
        <f t="shared" si="12"/>
        <v>-17.4697043908227</v>
      </c>
      <c r="BC6" s="32">
        <f t="shared" si="13"/>
        <v>-594673.5</v>
      </c>
      <c r="BD6" s="42">
        <f t="shared" si="14"/>
        <v>-31.12902375797603</v>
      </c>
      <c r="BE6" s="6">
        <f t="shared" si="15"/>
        <v>-218550.6499999985</v>
      </c>
    </row>
    <row r="7" spans="1:57" ht="15">
      <c r="A7" s="42" t="s">
        <v>7</v>
      </c>
      <c r="B7" s="6" t="s">
        <v>11</v>
      </c>
      <c r="C7" s="3">
        <v>14213.4</v>
      </c>
      <c r="D7" s="4">
        <v>4420</v>
      </c>
      <c r="E7" s="5">
        <v>105179895.07</v>
      </c>
      <c r="F7" s="5">
        <v>-6674670.827249714</v>
      </c>
      <c r="G7" s="5">
        <v>-5178806.426871801</v>
      </c>
      <c r="H7" s="5">
        <f t="shared" si="0"/>
        <v>93326417.81587847</v>
      </c>
      <c r="I7" s="5">
        <v>21107796.23</v>
      </c>
      <c r="J7" s="5">
        <v>1669254.19115</v>
      </c>
      <c r="K7" s="5">
        <v>70549367.39472847</v>
      </c>
      <c r="L7" s="5">
        <v>0</v>
      </c>
      <c r="M7" s="6">
        <f t="shared" si="1"/>
        <v>6566.086778383671</v>
      </c>
      <c r="N7" s="5"/>
      <c r="O7" s="3">
        <v>14215.4</v>
      </c>
      <c r="P7" s="4">
        <v>4420</v>
      </c>
      <c r="Q7" s="5">
        <v>102833496.35</v>
      </c>
      <c r="R7" s="5">
        <v>-6525769.38</v>
      </c>
      <c r="S7" s="5">
        <v>-2992058.078</v>
      </c>
      <c r="T7" s="5">
        <f t="shared" si="2"/>
        <v>93315668.892</v>
      </c>
      <c r="U7" s="5">
        <v>21107796.23</v>
      </c>
      <c r="V7" s="5">
        <v>1669254.19</v>
      </c>
      <c r="W7" s="5">
        <v>70538618.472</v>
      </c>
      <c r="X7" s="5">
        <v>0</v>
      </c>
      <c r="Y7" s="6">
        <f t="shared" si="3"/>
        <v>6564.406832871394</v>
      </c>
      <c r="Z7" s="2"/>
      <c r="AA7" s="14">
        <v>14228.4</v>
      </c>
      <c r="AB7" s="15">
        <v>4359.9</v>
      </c>
      <c r="AC7" s="16">
        <v>102608152.35</v>
      </c>
      <c r="AD7" s="16">
        <v>-6775884.31</v>
      </c>
      <c r="AE7" s="16">
        <v>-2726734.788</v>
      </c>
      <c r="AF7" s="16">
        <f t="shared" si="4"/>
        <v>93105533.25199999</v>
      </c>
      <c r="AG7" s="16">
        <v>20511325.98</v>
      </c>
      <c r="AH7" s="16">
        <v>1490488.02</v>
      </c>
      <c r="AI7" s="16">
        <v>71103719.25199999</v>
      </c>
      <c r="AJ7" s="16">
        <v>0</v>
      </c>
      <c r="AK7" s="17">
        <f t="shared" si="5"/>
        <v>6543.6404129768625</v>
      </c>
      <c r="AM7" s="3">
        <v>14228.4</v>
      </c>
      <c r="AN7" s="4">
        <v>4359.9</v>
      </c>
      <c r="AO7" s="5">
        <v>102608152.35</v>
      </c>
      <c r="AP7" s="5">
        <v>-7185910.95</v>
      </c>
      <c r="AQ7" s="5">
        <v>-2715067.188</v>
      </c>
      <c r="AR7" s="5">
        <f t="shared" si="6"/>
        <v>92707174.212</v>
      </c>
      <c r="AS7" s="5">
        <v>20511325.98</v>
      </c>
      <c r="AT7" s="5">
        <v>1490488.02</v>
      </c>
      <c r="AU7" s="5">
        <v>70705360.212</v>
      </c>
      <c r="AV7" s="5">
        <v>0</v>
      </c>
      <c r="AW7" s="35">
        <f t="shared" si="7"/>
        <v>6515.642954372945</v>
      </c>
      <c r="AX7" s="63">
        <f t="shared" si="8"/>
        <v>15</v>
      </c>
      <c r="AY7" s="32">
        <f t="shared" si="9"/>
        <v>-60.100000000000364</v>
      </c>
      <c r="AZ7" s="63">
        <f t="shared" si="10"/>
        <v>-50.44382401072653</v>
      </c>
      <c r="BA7" s="32">
        <f t="shared" si="11"/>
        <v>-619243.6038784683</v>
      </c>
      <c r="BB7" s="63">
        <f t="shared" si="12"/>
        <v>-48.76387849844923</v>
      </c>
      <c r="BC7" s="32">
        <f t="shared" si="13"/>
        <v>-608494.6800000072</v>
      </c>
      <c r="BD7" s="42">
        <f t="shared" si="14"/>
        <v>-27.99745860391795</v>
      </c>
      <c r="BE7" s="6">
        <f t="shared" si="15"/>
        <v>-398359.03999999166</v>
      </c>
    </row>
    <row r="8" spans="1:57" ht="15">
      <c r="A8" s="42" t="s">
        <v>7</v>
      </c>
      <c r="B8" s="6" t="s">
        <v>12</v>
      </c>
      <c r="C8" s="3">
        <v>1061</v>
      </c>
      <c r="D8" s="4">
        <v>228</v>
      </c>
      <c r="E8" s="5">
        <v>7944165.24</v>
      </c>
      <c r="F8" s="5">
        <v>-504133.3036032209</v>
      </c>
      <c r="G8" s="5">
        <v>0</v>
      </c>
      <c r="H8" s="5">
        <f t="shared" si="0"/>
        <v>7440031.9363967795</v>
      </c>
      <c r="I8" s="5">
        <v>2009579.26</v>
      </c>
      <c r="J8" s="5">
        <v>150991.93795000002</v>
      </c>
      <c r="K8" s="5">
        <v>5279460.73844678</v>
      </c>
      <c r="L8" s="5">
        <v>0</v>
      </c>
      <c r="M8" s="6">
        <f t="shared" si="1"/>
        <v>7012.282692174156</v>
      </c>
      <c r="N8" s="5"/>
      <c r="O8" s="3">
        <v>1061</v>
      </c>
      <c r="P8" s="4">
        <v>228</v>
      </c>
      <c r="Q8" s="5">
        <v>7944165.24</v>
      </c>
      <c r="R8" s="5">
        <v>-504133.3</v>
      </c>
      <c r="S8" s="5">
        <v>0</v>
      </c>
      <c r="T8" s="5">
        <f t="shared" si="2"/>
        <v>7440031.94</v>
      </c>
      <c r="U8" s="5">
        <v>2009579.26</v>
      </c>
      <c r="V8" s="5">
        <v>150991.94</v>
      </c>
      <c r="W8" s="5">
        <v>5279460.74</v>
      </c>
      <c r="X8" s="5">
        <v>0</v>
      </c>
      <c r="Y8" s="6">
        <f t="shared" si="3"/>
        <v>7012.282695570218</v>
      </c>
      <c r="Z8" s="2"/>
      <c r="AA8" s="14">
        <v>1069.9</v>
      </c>
      <c r="AB8" s="15">
        <v>263.8</v>
      </c>
      <c r="AC8" s="16">
        <v>8037328.6899999995</v>
      </c>
      <c r="AD8" s="16">
        <v>-530757.14</v>
      </c>
      <c r="AE8" s="16">
        <v>0</v>
      </c>
      <c r="AF8" s="16">
        <f t="shared" si="4"/>
        <v>7506571.55</v>
      </c>
      <c r="AG8" s="16">
        <v>1936225.54</v>
      </c>
      <c r="AH8" s="16">
        <v>136121.81</v>
      </c>
      <c r="AI8" s="16">
        <v>5434224.2</v>
      </c>
      <c r="AJ8" s="16">
        <v>0</v>
      </c>
      <c r="AK8" s="17">
        <f t="shared" si="5"/>
        <v>7016.143144219085</v>
      </c>
      <c r="AM8" s="3">
        <v>1069.9</v>
      </c>
      <c r="AN8" s="4">
        <v>263.8</v>
      </c>
      <c r="AO8" s="5">
        <v>8037328.6899999995</v>
      </c>
      <c r="AP8" s="5">
        <v>-562874.65</v>
      </c>
      <c r="AQ8" s="5">
        <v>0</v>
      </c>
      <c r="AR8" s="5">
        <f t="shared" si="6"/>
        <v>7474454.039999999</v>
      </c>
      <c r="AS8" s="5">
        <v>1936225.54</v>
      </c>
      <c r="AT8" s="5">
        <v>136121.81</v>
      </c>
      <c r="AU8" s="5">
        <v>5402106.6899999995</v>
      </c>
      <c r="AV8" s="5">
        <v>0</v>
      </c>
      <c r="AW8" s="35">
        <f t="shared" si="7"/>
        <v>6986.123974203195</v>
      </c>
      <c r="AX8" s="63">
        <f t="shared" si="8"/>
        <v>8.900000000000091</v>
      </c>
      <c r="AY8" s="32">
        <f t="shared" si="9"/>
        <v>35.80000000000001</v>
      </c>
      <c r="AZ8" s="63">
        <f t="shared" si="10"/>
        <v>-26.158717970961334</v>
      </c>
      <c r="BA8" s="32">
        <f t="shared" si="11"/>
        <v>34422.10360321961</v>
      </c>
      <c r="BB8" s="63">
        <f t="shared" si="12"/>
        <v>-26.158721367022736</v>
      </c>
      <c r="BC8" s="32">
        <f t="shared" si="13"/>
        <v>34422.099999998696</v>
      </c>
      <c r="BD8" s="42">
        <f t="shared" si="14"/>
        <v>-30.019170015890268</v>
      </c>
      <c r="BE8" s="6">
        <f t="shared" si="15"/>
        <v>-32117.510000000708</v>
      </c>
    </row>
    <row r="9" spans="1:57" ht="15">
      <c r="A9" s="42" t="s">
        <v>7</v>
      </c>
      <c r="B9" s="6" t="s">
        <v>13</v>
      </c>
      <c r="C9" s="3">
        <v>997</v>
      </c>
      <c r="D9" s="4">
        <v>136</v>
      </c>
      <c r="E9" s="5">
        <v>7398725.96</v>
      </c>
      <c r="F9" s="5">
        <v>-469519.9618820759</v>
      </c>
      <c r="G9" s="5">
        <v>0</v>
      </c>
      <c r="H9" s="5">
        <f t="shared" si="0"/>
        <v>6929205.998117924</v>
      </c>
      <c r="I9" s="5">
        <v>1434847.47</v>
      </c>
      <c r="J9" s="5">
        <v>116135.09215000001</v>
      </c>
      <c r="K9" s="5">
        <v>5378223.435967924</v>
      </c>
      <c r="L9" s="5">
        <v>0</v>
      </c>
      <c r="M9" s="6">
        <f t="shared" si="1"/>
        <v>6950.056166617777</v>
      </c>
      <c r="N9" s="5"/>
      <c r="O9" s="3">
        <v>997</v>
      </c>
      <c r="P9" s="4">
        <v>136</v>
      </c>
      <c r="Q9" s="5">
        <v>7398725.96</v>
      </c>
      <c r="R9" s="5">
        <v>-469519.96</v>
      </c>
      <c r="S9" s="5">
        <v>0</v>
      </c>
      <c r="T9" s="5">
        <f t="shared" si="2"/>
        <v>6929206</v>
      </c>
      <c r="U9" s="5">
        <v>1434847.47</v>
      </c>
      <c r="V9" s="5">
        <v>116135.09</v>
      </c>
      <c r="W9" s="5">
        <v>5378223.44</v>
      </c>
      <c r="X9" s="5">
        <v>0</v>
      </c>
      <c r="Y9" s="6">
        <f t="shared" si="3"/>
        <v>6950.056168505516</v>
      </c>
      <c r="Z9" s="2"/>
      <c r="AA9" s="14">
        <v>957.4</v>
      </c>
      <c r="AB9" s="15">
        <v>147.6</v>
      </c>
      <c r="AC9" s="16">
        <v>7169398.96</v>
      </c>
      <c r="AD9" s="16">
        <v>-473442.09</v>
      </c>
      <c r="AE9" s="16">
        <v>0</v>
      </c>
      <c r="AF9" s="16">
        <f t="shared" si="4"/>
        <v>6695956.87</v>
      </c>
      <c r="AG9" s="16">
        <v>2013100.29</v>
      </c>
      <c r="AH9" s="16">
        <v>92837.31</v>
      </c>
      <c r="AI9" s="16">
        <v>4590019.2700000005</v>
      </c>
      <c r="AJ9" s="16">
        <v>0</v>
      </c>
      <c r="AK9" s="17">
        <f t="shared" si="5"/>
        <v>6993.896876958429</v>
      </c>
      <c r="AM9" s="3">
        <v>957.4</v>
      </c>
      <c r="AN9" s="4">
        <v>147.6</v>
      </c>
      <c r="AO9" s="5">
        <v>7169398.96</v>
      </c>
      <c r="AP9" s="5">
        <v>-502091.32</v>
      </c>
      <c r="AQ9" s="5">
        <v>0</v>
      </c>
      <c r="AR9" s="5">
        <f t="shared" si="6"/>
        <v>6667307.64</v>
      </c>
      <c r="AS9" s="5">
        <v>2013100.29</v>
      </c>
      <c r="AT9" s="5">
        <v>92837.31</v>
      </c>
      <c r="AU9" s="5">
        <v>4561370.04</v>
      </c>
      <c r="AV9" s="5">
        <v>0</v>
      </c>
      <c r="AW9" s="35">
        <f t="shared" si="7"/>
        <v>6963.972884896595</v>
      </c>
      <c r="AX9" s="63">
        <f t="shared" si="8"/>
        <v>-39.60000000000002</v>
      </c>
      <c r="AY9" s="32">
        <f t="shared" si="9"/>
        <v>11.599999999999994</v>
      </c>
      <c r="AZ9" s="63">
        <f t="shared" si="10"/>
        <v>13.916718278817825</v>
      </c>
      <c r="BA9" s="32">
        <f t="shared" si="11"/>
        <v>-261898.35811792407</v>
      </c>
      <c r="BB9" s="63">
        <f t="shared" si="12"/>
        <v>13.916716391078808</v>
      </c>
      <c r="BC9" s="32">
        <f t="shared" si="13"/>
        <v>-261898.36000000034</v>
      </c>
      <c r="BD9" s="42">
        <f t="shared" si="14"/>
        <v>-29.923992061833815</v>
      </c>
      <c r="BE9" s="6">
        <f t="shared" si="15"/>
        <v>-28649.230000000447</v>
      </c>
    </row>
    <row r="10" spans="1:57" ht="15">
      <c r="A10" s="42" t="s">
        <v>7</v>
      </c>
      <c r="B10" s="6" t="s">
        <v>14</v>
      </c>
      <c r="C10" s="3">
        <v>9501.699999999999</v>
      </c>
      <c r="D10" s="4">
        <v>7039</v>
      </c>
      <c r="E10" s="5">
        <v>78482653.75</v>
      </c>
      <c r="F10" s="5">
        <v>-4980475.3948616525</v>
      </c>
      <c r="G10" s="5">
        <v>-5706741.1254642</v>
      </c>
      <c r="H10" s="5">
        <f t="shared" si="0"/>
        <v>67795437.22967415</v>
      </c>
      <c r="I10" s="5">
        <v>14150303.97</v>
      </c>
      <c r="J10" s="5">
        <v>1215487.1137500003</v>
      </c>
      <c r="K10" s="5">
        <v>52429646.14592414</v>
      </c>
      <c r="L10" s="5">
        <v>0</v>
      </c>
      <c r="M10" s="6">
        <f t="shared" si="1"/>
        <v>7135.085008964096</v>
      </c>
      <c r="N10" s="5"/>
      <c r="O10" s="3">
        <v>9494.699999999999</v>
      </c>
      <c r="P10" s="4">
        <v>7039</v>
      </c>
      <c r="Q10" s="5">
        <v>83339260.54</v>
      </c>
      <c r="R10" s="5">
        <v>-5288673.57</v>
      </c>
      <c r="S10" s="5">
        <v>-10392623.916000001</v>
      </c>
      <c r="T10" s="5">
        <f t="shared" si="2"/>
        <v>67657963.05399999</v>
      </c>
      <c r="U10" s="5">
        <v>14150303.97</v>
      </c>
      <c r="V10" s="5">
        <v>1215487.11</v>
      </c>
      <c r="W10" s="5">
        <v>52292171.974</v>
      </c>
      <c r="X10" s="5">
        <v>0</v>
      </c>
      <c r="Y10" s="6">
        <f t="shared" si="3"/>
        <v>7125.86633111104</v>
      </c>
      <c r="Z10" s="2"/>
      <c r="AA10" s="14">
        <v>9516.9</v>
      </c>
      <c r="AB10" s="15">
        <v>7796.4</v>
      </c>
      <c r="AC10" s="16">
        <v>85314180.85</v>
      </c>
      <c r="AD10" s="16">
        <v>-5633850.78</v>
      </c>
      <c r="AE10" s="16">
        <v>-11431883.991</v>
      </c>
      <c r="AF10" s="16">
        <f t="shared" si="4"/>
        <v>68248446.079</v>
      </c>
      <c r="AG10" s="16">
        <v>14007777.66</v>
      </c>
      <c r="AH10" s="16">
        <v>1014512.8</v>
      </c>
      <c r="AI10" s="16">
        <v>53226155.619</v>
      </c>
      <c r="AJ10" s="16">
        <v>0</v>
      </c>
      <c r="AK10" s="17">
        <f t="shared" si="5"/>
        <v>7171.2896089062615</v>
      </c>
      <c r="AM10" s="3">
        <v>9516.9</v>
      </c>
      <c r="AN10" s="4">
        <v>7796.4</v>
      </c>
      <c r="AO10" s="5">
        <v>85314180.85</v>
      </c>
      <c r="AP10" s="5">
        <v>-5974769.96</v>
      </c>
      <c r="AQ10" s="5">
        <v>-11382967.084</v>
      </c>
      <c r="AR10" s="5">
        <f t="shared" si="6"/>
        <v>67956443.806</v>
      </c>
      <c r="AS10" s="5">
        <v>14007777.66</v>
      </c>
      <c r="AT10" s="5">
        <v>1014512.8</v>
      </c>
      <c r="AU10" s="5">
        <v>52934153.34600001</v>
      </c>
      <c r="AV10" s="5">
        <v>0</v>
      </c>
      <c r="AW10" s="35">
        <f t="shared" si="7"/>
        <v>7140.607110088369</v>
      </c>
      <c r="AX10" s="63">
        <f t="shared" si="8"/>
        <v>15.200000000000728</v>
      </c>
      <c r="AY10" s="32">
        <f t="shared" si="9"/>
        <v>757.3999999999996</v>
      </c>
      <c r="AZ10" s="63">
        <f t="shared" si="10"/>
        <v>5.522101124272922</v>
      </c>
      <c r="BA10" s="32">
        <f t="shared" si="11"/>
        <v>161006.5763258487</v>
      </c>
      <c r="BB10" s="63">
        <f t="shared" si="12"/>
        <v>14.740778977328773</v>
      </c>
      <c r="BC10" s="32">
        <f t="shared" si="13"/>
        <v>298480.75200000405</v>
      </c>
      <c r="BD10" s="42">
        <f t="shared" si="14"/>
        <v>-30.682498817892338</v>
      </c>
      <c r="BE10" s="6">
        <f t="shared" si="15"/>
        <v>-292002.2730000019</v>
      </c>
    </row>
    <row r="11" spans="1:57" ht="15">
      <c r="A11" s="42" t="s">
        <v>15</v>
      </c>
      <c r="B11" s="6" t="s">
        <v>15</v>
      </c>
      <c r="C11" s="3">
        <v>2092.5</v>
      </c>
      <c r="D11" s="4">
        <v>1120</v>
      </c>
      <c r="E11" s="5">
        <v>14776067.290000001</v>
      </c>
      <c r="F11" s="5">
        <v>-937682.864357337</v>
      </c>
      <c r="G11" s="5">
        <v>0</v>
      </c>
      <c r="H11" s="5">
        <f t="shared" si="0"/>
        <v>13838384.425642664</v>
      </c>
      <c r="I11" s="5">
        <v>3230477.89</v>
      </c>
      <c r="J11" s="5">
        <v>439183.8517500001</v>
      </c>
      <c r="K11" s="5">
        <v>10168722.683892664</v>
      </c>
      <c r="L11" s="5">
        <v>0</v>
      </c>
      <c r="M11" s="6">
        <f t="shared" si="1"/>
        <v>6613.325890390759</v>
      </c>
      <c r="N11" s="5"/>
      <c r="O11" s="3">
        <v>2079.8</v>
      </c>
      <c r="P11" s="4">
        <v>1120</v>
      </c>
      <c r="Q11" s="5">
        <v>14702456.959999999</v>
      </c>
      <c r="R11" s="5">
        <v>-933011.59</v>
      </c>
      <c r="S11" s="5">
        <v>0</v>
      </c>
      <c r="T11" s="5">
        <f t="shared" si="2"/>
        <v>13769445.37</v>
      </c>
      <c r="U11" s="5">
        <v>3230477.89</v>
      </c>
      <c r="V11" s="5">
        <v>439183.85</v>
      </c>
      <c r="W11" s="5">
        <v>10099783.629999999</v>
      </c>
      <c r="X11" s="5">
        <v>0</v>
      </c>
      <c r="Y11" s="6">
        <f t="shared" si="3"/>
        <v>6620.562251177997</v>
      </c>
      <c r="Z11" s="2"/>
      <c r="AA11" s="14">
        <v>2109.7</v>
      </c>
      <c r="AB11" s="15">
        <v>1214.1</v>
      </c>
      <c r="AC11" s="16">
        <v>14982485.360000001</v>
      </c>
      <c r="AD11" s="16">
        <v>-989391.05</v>
      </c>
      <c r="AE11" s="16">
        <v>0</v>
      </c>
      <c r="AF11" s="16">
        <f t="shared" si="4"/>
        <v>13993094.31</v>
      </c>
      <c r="AG11" s="16">
        <v>3143733.01</v>
      </c>
      <c r="AH11" s="16">
        <v>336460.62</v>
      </c>
      <c r="AI11" s="16">
        <v>10512900.680000002</v>
      </c>
      <c r="AJ11" s="16">
        <v>0</v>
      </c>
      <c r="AK11" s="17">
        <f t="shared" si="5"/>
        <v>6632.74129497085</v>
      </c>
      <c r="AM11" s="3">
        <v>2109.7</v>
      </c>
      <c r="AN11" s="4">
        <v>1214.1</v>
      </c>
      <c r="AO11" s="5">
        <v>14982485.360000001</v>
      </c>
      <c r="AP11" s="5">
        <v>-1049261.71</v>
      </c>
      <c r="AQ11" s="5">
        <v>0</v>
      </c>
      <c r="AR11" s="5">
        <f t="shared" si="6"/>
        <v>13933223.650000002</v>
      </c>
      <c r="AS11" s="5">
        <v>3143733.01</v>
      </c>
      <c r="AT11" s="5">
        <v>336460.62</v>
      </c>
      <c r="AU11" s="5">
        <v>10453030.020000003</v>
      </c>
      <c r="AV11" s="5">
        <v>0</v>
      </c>
      <c r="AW11" s="35">
        <f t="shared" si="7"/>
        <v>6604.3625396975885</v>
      </c>
      <c r="AX11" s="63">
        <f t="shared" si="8"/>
        <v>17.199999999999818</v>
      </c>
      <c r="AY11" s="32">
        <f t="shared" si="9"/>
        <v>94.09999999999991</v>
      </c>
      <c r="AZ11" s="63">
        <f t="shared" si="10"/>
        <v>-8.963350693170469</v>
      </c>
      <c r="BA11" s="32">
        <f t="shared" si="11"/>
        <v>94839.22435733862</v>
      </c>
      <c r="BB11" s="63">
        <f t="shared" si="12"/>
        <v>-16.19971148040804</v>
      </c>
      <c r="BC11" s="32">
        <f t="shared" si="13"/>
        <v>163778.28000000305</v>
      </c>
      <c r="BD11" s="42">
        <f t="shared" si="14"/>
        <v>-28.37875527326105</v>
      </c>
      <c r="BE11" s="6">
        <f t="shared" si="15"/>
        <v>-59870.65999999829</v>
      </c>
    </row>
    <row r="12" spans="1:57" ht="15">
      <c r="A12" s="42" t="s">
        <v>15</v>
      </c>
      <c r="B12" s="6" t="s">
        <v>16</v>
      </c>
      <c r="C12" s="3">
        <v>305.90000000000003</v>
      </c>
      <c r="D12" s="4">
        <v>131</v>
      </c>
      <c r="E12" s="5">
        <v>2898312.09</v>
      </c>
      <c r="F12" s="5">
        <v>-183925.6365725917</v>
      </c>
      <c r="G12" s="5">
        <v>0</v>
      </c>
      <c r="H12" s="5">
        <f t="shared" si="0"/>
        <v>2714386.4534274084</v>
      </c>
      <c r="I12" s="5">
        <v>608445.56</v>
      </c>
      <c r="J12" s="5">
        <v>81810.73565000002</v>
      </c>
      <c r="K12" s="5">
        <v>2024130.1577774084</v>
      </c>
      <c r="L12" s="5">
        <v>0</v>
      </c>
      <c r="M12" s="6">
        <f t="shared" si="1"/>
        <v>8873.443783679006</v>
      </c>
      <c r="N12" s="5"/>
      <c r="O12" s="3">
        <v>307.2</v>
      </c>
      <c r="P12" s="4">
        <v>131</v>
      </c>
      <c r="Q12" s="5">
        <v>2905775.63</v>
      </c>
      <c r="R12" s="5">
        <v>-184399.27</v>
      </c>
      <c r="S12" s="5">
        <v>0</v>
      </c>
      <c r="T12" s="5">
        <f t="shared" si="2"/>
        <v>2721376.36</v>
      </c>
      <c r="U12" s="5">
        <v>608445.56</v>
      </c>
      <c r="V12" s="5">
        <v>81810.74</v>
      </c>
      <c r="W12" s="5">
        <v>2031120.0599999998</v>
      </c>
      <c r="X12" s="5">
        <v>0</v>
      </c>
      <c r="Y12" s="6">
        <f t="shared" si="3"/>
        <v>8858.647005208333</v>
      </c>
      <c r="Z12" s="2"/>
      <c r="AA12" s="14">
        <v>304.2</v>
      </c>
      <c r="AB12" s="15">
        <v>146.3</v>
      </c>
      <c r="AC12" s="16">
        <v>2905130.98</v>
      </c>
      <c r="AD12" s="16">
        <v>-191844.71</v>
      </c>
      <c r="AE12" s="16">
        <v>0</v>
      </c>
      <c r="AF12" s="16">
        <f t="shared" si="4"/>
        <v>2713286.27</v>
      </c>
      <c r="AG12" s="16">
        <v>614744.21</v>
      </c>
      <c r="AH12" s="16">
        <v>57382.57</v>
      </c>
      <c r="AI12" s="16">
        <v>2041159.49</v>
      </c>
      <c r="AJ12" s="16">
        <v>0</v>
      </c>
      <c r="AK12" s="17">
        <f t="shared" si="5"/>
        <v>8919.415746219593</v>
      </c>
      <c r="AM12" s="3">
        <v>304.2</v>
      </c>
      <c r="AN12" s="4">
        <v>146.3</v>
      </c>
      <c r="AO12" s="5">
        <v>2905130.98</v>
      </c>
      <c r="AP12" s="5">
        <v>-203453.74</v>
      </c>
      <c r="AQ12" s="5">
        <v>0</v>
      </c>
      <c r="AR12" s="5">
        <f t="shared" si="6"/>
        <v>2701677.24</v>
      </c>
      <c r="AS12" s="5">
        <v>614744.21</v>
      </c>
      <c r="AT12" s="5">
        <v>57382.57</v>
      </c>
      <c r="AU12" s="5">
        <v>2029550.4600000002</v>
      </c>
      <c r="AV12" s="5">
        <v>0</v>
      </c>
      <c r="AW12" s="35">
        <f t="shared" si="7"/>
        <v>8881.25325443787</v>
      </c>
      <c r="AX12" s="63">
        <f t="shared" si="8"/>
        <v>-1.7000000000000455</v>
      </c>
      <c r="AY12" s="32">
        <f t="shared" si="9"/>
        <v>15.300000000000011</v>
      </c>
      <c r="AZ12" s="63">
        <f t="shared" si="10"/>
        <v>7.809470758864336</v>
      </c>
      <c r="BA12" s="32">
        <f t="shared" si="11"/>
        <v>-12709.213427408133</v>
      </c>
      <c r="BB12" s="63">
        <f t="shared" si="12"/>
        <v>22.606249229536843</v>
      </c>
      <c r="BC12" s="32">
        <f t="shared" si="13"/>
        <v>-19699.119999999646</v>
      </c>
      <c r="BD12" s="42">
        <f t="shared" si="14"/>
        <v>-38.162491781722565</v>
      </c>
      <c r="BE12" s="6">
        <f t="shared" si="15"/>
        <v>-11609.029999999795</v>
      </c>
    </row>
    <row r="13" spans="1:57" ht="15">
      <c r="A13" s="42" t="s">
        <v>17</v>
      </c>
      <c r="B13" s="6" t="s">
        <v>18</v>
      </c>
      <c r="C13" s="3">
        <v>3063.3999999999996</v>
      </c>
      <c r="D13" s="4">
        <v>1431</v>
      </c>
      <c r="E13" s="5">
        <v>22721086.069999997</v>
      </c>
      <c r="F13" s="5">
        <v>-1441870.3332412331</v>
      </c>
      <c r="G13" s="5">
        <v>0</v>
      </c>
      <c r="H13" s="5">
        <f t="shared" si="0"/>
        <v>21279215.736758765</v>
      </c>
      <c r="I13" s="5">
        <v>9029120.67</v>
      </c>
      <c r="J13" s="5">
        <v>679438.3102500001</v>
      </c>
      <c r="K13" s="5">
        <v>11570656.756508764</v>
      </c>
      <c r="L13" s="5">
        <v>0</v>
      </c>
      <c r="M13" s="6">
        <f t="shared" si="1"/>
        <v>6946.273988626614</v>
      </c>
      <c r="N13" s="5"/>
      <c r="O13" s="3">
        <v>3061.8999999999996</v>
      </c>
      <c r="P13" s="4">
        <v>1431</v>
      </c>
      <c r="Q13" s="5">
        <v>22710629.4</v>
      </c>
      <c r="R13" s="5">
        <v>-1441206.76</v>
      </c>
      <c r="S13" s="5">
        <v>0</v>
      </c>
      <c r="T13" s="5">
        <f t="shared" si="2"/>
        <v>21269422.639999997</v>
      </c>
      <c r="U13" s="5">
        <v>9029120.67</v>
      </c>
      <c r="V13" s="5">
        <v>679438.31</v>
      </c>
      <c r="W13" s="5">
        <v>11560863.659999996</v>
      </c>
      <c r="X13" s="5">
        <v>0</v>
      </c>
      <c r="Y13" s="6">
        <f t="shared" si="3"/>
        <v>6946.478539468957</v>
      </c>
      <c r="Z13" s="2"/>
      <c r="AA13" s="14">
        <v>3046.9</v>
      </c>
      <c r="AB13" s="15">
        <v>1453.3</v>
      </c>
      <c r="AC13" s="16">
        <v>22646425.29</v>
      </c>
      <c r="AD13" s="16">
        <v>-1495490.9</v>
      </c>
      <c r="AE13" s="16">
        <v>0</v>
      </c>
      <c r="AF13" s="16">
        <f t="shared" si="4"/>
        <v>21150934.39</v>
      </c>
      <c r="AG13" s="16">
        <v>9185806.19</v>
      </c>
      <c r="AH13" s="16">
        <v>625463.99</v>
      </c>
      <c r="AI13" s="16">
        <v>11339664.21</v>
      </c>
      <c r="AJ13" s="16">
        <v>0</v>
      </c>
      <c r="AK13" s="17">
        <f t="shared" si="5"/>
        <v>6941.788174866258</v>
      </c>
      <c r="AM13" s="3">
        <v>3046.9</v>
      </c>
      <c r="AN13" s="4">
        <v>1453.3</v>
      </c>
      <c r="AO13" s="5">
        <v>22646425.29</v>
      </c>
      <c r="AP13" s="5">
        <v>-1585987</v>
      </c>
      <c r="AQ13" s="5">
        <v>0</v>
      </c>
      <c r="AR13" s="5">
        <f t="shared" si="6"/>
        <v>21060438.29</v>
      </c>
      <c r="AS13" s="5">
        <v>9185806.19</v>
      </c>
      <c r="AT13" s="5">
        <v>625463.99</v>
      </c>
      <c r="AU13" s="5">
        <v>11249168.11</v>
      </c>
      <c r="AV13" s="5">
        <v>0</v>
      </c>
      <c r="AW13" s="35">
        <f t="shared" si="7"/>
        <v>6912.0871344645375</v>
      </c>
      <c r="AX13" s="63">
        <f t="shared" si="8"/>
        <v>-16.499999999999545</v>
      </c>
      <c r="AY13" s="32">
        <f t="shared" si="9"/>
        <v>22.299999999999955</v>
      </c>
      <c r="AZ13" s="63">
        <f t="shared" si="10"/>
        <v>-34.18685416207609</v>
      </c>
      <c r="BA13" s="32">
        <f t="shared" si="11"/>
        <v>-218777.44675876573</v>
      </c>
      <c r="BB13" s="63">
        <f t="shared" si="12"/>
        <v>-34.39140500441954</v>
      </c>
      <c r="BC13" s="32">
        <f t="shared" si="13"/>
        <v>-208984.34999999776</v>
      </c>
      <c r="BD13" s="42">
        <f t="shared" si="14"/>
        <v>-29.701040401720093</v>
      </c>
      <c r="BE13" s="6">
        <f t="shared" si="15"/>
        <v>-90496.10000000149</v>
      </c>
    </row>
    <row r="14" spans="1:57" ht="15">
      <c r="A14" s="42" t="s">
        <v>17</v>
      </c>
      <c r="B14" s="6" t="s">
        <v>19</v>
      </c>
      <c r="C14" s="3">
        <v>1457.5</v>
      </c>
      <c r="D14" s="4">
        <v>1159</v>
      </c>
      <c r="E14" s="5">
        <v>12417355.22</v>
      </c>
      <c r="F14" s="5">
        <v>-788000.0125819765</v>
      </c>
      <c r="G14" s="5">
        <v>0</v>
      </c>
      <c r="H14" s="5">
        <f t="shared" si="0"/>
        <v>11629355.207418025</v>
      </c>
      <c r="I14" s="5">
        <v>3362011.02</v>
      </c>
      <c r="J14" s="5">
        <v>241565.47310000003</v>
      </c>
      <c r="K14" s="5">
        <v>8025778.714318025</v>
      </c>
      <c r="L14" s="5">
        <v>0</v>
      </c>
      <c r="M14" s="6">
        <f t="shared" si="1"/>
        <v>7978.97441332283</v>
      </c>
      <c r="N14" s="5"/>
      <c r="O14" s="3">
        <v>1459</v>
      </c>
      <c r="P14" s="4">
        <v>1159</v>
      </c>
      <c r="Q14" s="5">
        <v>12427205.309999999</v>
      </c>
      <c r="R14" s="5">
        <v>-788625.1</v>
      </c>
      <c r="S14" s="5">
        <v>0</v>
      </c>
      <c r="T14" s="5">
        <f t="shared" si="2"/>
        <v>11638580.209999999</v>
      </c>
      <c r="U14" s="5">
        <v>3362011.02</v>
      </c>
      <c r="V14" s="5">
        <v>241565.47</v>
      </c>
      <c r="W14" s="5">
        <v>8035003.72</v>
      </c>
      <c r="X14" s="5">
        <v>0</v>
      </c>
      <c r="Y14" s="6">
        <f t="shared" si="3"/>
        <v>7977.094043865661</v>
      </c>
      <c r="Z14" s="2"/>
      <c r="AA14" s="14">
        <v>1495.8</v>
      </c>
      <c r="AB14" s="15">
        <v>1187</v>
      </c>
      <c r="AC14" s="16">
        <v>12652167.64</v>
      </c>
      <c r="AD14" s="16">
        <v>-835505</v>
      </c>
      <c r="AE14" s="16">
        <v>0</v>
      </c>
      <c r="AF14" s="16">
        <f t="shared" si="4"/>
        <v>11816662.64</v>
      </c>
      <c r="AG14" s="16">
        <v>3308181.77</v>
      </c>
      <c r="AH14" s="16">
        <v>241459.6</v>
      </c>
      <c r="AI14" s="16">
        <v>8267021.270000001</v>
      </c>
      <c r="AJ14" s="16">
        <v>0</v>
      </c>
      <c r="AK14" s="17">
        <f t="shared" si="5"/>
        <v>7899.894798769889</v>
      </c>
      <c r="AM14" s="3">
        <v>1495.8</v>
      </c>
      <c r="AN14" s="4">
        <v>1187</v>
      </c>
      <c r="AO14" s="5">
        <v>12652167.64</v>
      </c>
      <c r="AP14" s="5">
        <v>-886063.61</v>
      </c>
      <c r="AQ14" s="5">
        <v>0</v>
      </c>
      <c r="AR14" s="5">
        <f t="shared" si="6"/>
        <v>11766104.030000001</v>
      </c>
      <c r="AS14" s="5">
        <v>3308181.77</v>
      </c>
      <c r="AT14" s="5">
        <v>241459.6</v>
      </c>
      <c r="AU14" s="5">
        <v>8216462.660000002</v>
      </c>
      <c r="AV14" s="5">
        <v>0</v>
      </c>
      <c r="AW14" s="35">
        <f t="shared" si="7"/>
        <v>7866.094417702902</v>
      </c>
      <c r="AX14" s="63">
        <f t="shared" si="8"/>
        <v>38.299999999999955</v>
      </c>
      <c r="AY14" s="32">
        <f t="shared" si="9"/>
        <v>28</v>
      </c>
      <c r="AZ14" s="63">
        <f t="shared" si="10"/>
        <v>-112.87999561992729</v>
      </c>
      <c r="BA14" s="32">
        <f t="shared" si="11"/>
        <v>136748.82258197665</v>
      </c>
      <c r="BB14" s="63">
        <f t="shared" si="12"/>
        <v>-110.99962616275843</v>
      </c>
      <c r="BC14" s="32">
        <f t="shared" si="13"/>
        <v>127523.82000000216</v>
      </c>
      <c r="BD14" s="42">
        <f t="shared" si="14"/>
        <v>-33.80038106698703</v>
      </c>
      <c r="BE14" s="6">
        <f t="shared" si="15"/>
        <v>-50558.609999999404</v>
      </c>
    </row>
    <row r="15" spans="1:57" ht="15">
      <c r="A15" s="42" t="s">
        <v>17</v>
      </c>
      <c r="B15" s="6" t="s">
        <v>20</v>
      </c>
      <c r="C15" s="3">
        <v>49469.4</v>
      </c>
      <c r="D15" s="4">
        <v>9880</v>
      </c>
      <c r="E15" s="5">
        <v>356293442.74</v>
      </c>
      <c r="F15" s="5">
        <v>-22610228.376956724</v>
      </c>
      <c r="G15" s="5">
        <v>0</v>
      </c>
      <c r="H15" s="5">
        <f t="shared" si="0"/>
        <v>333683214.3630433</v>
      </c>
      <c r="I15" s="5">
        <v>115953514.21</v>
      </c>
      <c r="J15" s="5">
        <v>9116285.815700002</v>
      </c>
      <c r="K15" s="5">
        <v>208613414.33734334</v>
      </c>
      <c r="L15" s="5">
        <v>0</v>
      </c>
      <c r="M15" s="6">
        <f t="shared" si="1"/>
        <v>6745.244825347453</v>
      </c>
      <c r="N15" s="5"/>
      <c r="O15" s="3">
        <v>49567.3</v>
      </c>
      <c r="P15" s="4">
        <v>9880</v>
      </c>
      <c r="Q15" s="5">
        <v>356982044.62</v>
      </c>
      <c r="R15" s="5">
        <v>-22653926.78</v>
      </c>
      <c r="S15" s="5">
        <v>0</v>
      </c>
      <c r="T15" s="5">
        <f t="shared" si="2"/>
        <v>334328117.84000003</v>
      </c>
      <c r="U15" s="5">
        <v>115953514.21</v>
      </c>
      <c r="V15" s="5">
        <v>9116285.82</v>
      </c>
      <c r="W15" s="5">
        <v>209258317.81000006</v>
      </c>
      <c r="X15" s="5">
        <v>0</v>
      </c>
      <c r="Y15" s="6">
        <f t="shared" si="3"/>
        <v>6744.93300704295</v>
      </c>
      <c r="Z15" s="2"/>
      <c r="AA15" s="14">
        <v>49395.8</v>
      </c>
      <c r="AB15" s="15">
        <v>10830.8</v>
      </c>
      <c r="AC15" s="16">
        <v>356578280.55</v>
      </c>
      <c r="AD15" s="16">
        <v>-23547185.31</v>
      </c>
      <c r="AE15" s="16">
        <v>0</v>
      </c>
      <c r="AF15" s="16">
        <f t="shared" si="4"/>
        <v>333031095.24</v>
      </c>
      <c r="AG15" s="16">
        <v>121380013.09</v>
      </c>
      <c r="AH15" s="16">
        <v>8740620.45</v>
      </c>
      <c r="AI15" s="16">
        <v>202910461.70000002</v>
      </c>
      <c r="AJ15" s="16">
        <v>0</v>
      </c>
      <c r="AK15" s="17">
        <f t="shared" si="5"/>
        <v>6742.09336097401</v>
      </c>
      <c r="AM15" s="3">
        <v>49395.8</v>
      </c>
      <c r="AN15" s="4">
        <v>10830.8</v>
      </c>
      <c r="AO15" s="5">
        <v>356578280.55</v>
      </c>
      <c r="AP15" s="5">
        <v>-24972087.62</v>
      </c>
      <c r="AQ15" s="5">
        <v>0</v>
      </c>
      <c r="AR15" s="5">
        <f t="shared" si="6"/>
        <v>331606192.93</v>
      </c>
      <c r="AS15" s="5">
        <v>121380013.09</v>
      </c>
      <c r="AT15" s="5">
        <v>8740620.45</v>
      </c>
      <c r="AU15" s="5">
        <v>201485559.39000002</v>
      </c>
      <c r="AV15" s="5">
        <v>0</v>
      </c>
      <c r="AW15" s="35">
        <f t="shared" si="7"/>
        <v>6713.246732110827</v>
      </c>
      <c r="AX15" s="63">
        <f t="shared" si="8"/>
        <v>-73.59999999999854</v>
      </c>
      <c r="AY15" s="32">
        <f t="shared" si="9"/>
        <v>950.7999999999993</v>
      </c>
      <c r="AZ15" s="63">
        <f t="shared" si="10"/>
        <v>-31.99809323662612</v>
      </c>
      <c r="BA15" s="32">
        <f t="shared" si="11"/>
        <v>-2077021.433043301</v>
      </c>
      <c r="BB15" s="63">
        <f t="shared" si="12"/>
        <v>-31.686274932122615</v>
      </c>
      <c r="BC15" s="32">
        <f t="shared" si="13"/>
        <v>-2721924.910000026</v>
      </c>
      <c r="BD15" s="42">
        <f t="shared" si="14"/>
        <v>-28.84662886318256</v>
      </c>
      <c r="BE15" s="6">
        <f t="shared" si="15"/>
        <v>-1424902.3100000024</v>
      </c>
    </row>
    <row r="16" spans="1:57" ht="15">
      <c r="A16" s="42" t="s">
        <v>17</v>
      </c>
      <c r="B16" s="6" t="s">
        <v>21</v>
      </c>
      <c r="C16" s="3">
        <v>15045.300000000001</v>
      </c>
      <c r="D16" s="4">
        <v>2604</v>
      </c>
      <c r="E16" s="5">
        <v>105532660.85000001</v>
      </c>
      <c r="F16" s="5">
        <v>-6697057.191668989</v>
      </c>
      <c r="G16" s="5">
        <v>0</v>
      </c>
      <c r="H16" s="5">
        <f t="shared" si="0"/>
        <v>98835603.65833102</v>
      </c>
      <c r="I16" s="5">
        <v>33259407.94</v>
      </c>
      <c r="J16" s="5">
        <v>2575254.62005</v>
      </c>
      <c r="K16" s="5">
        <v>63000941.098281026</v>
      </c>
      <c r="L16" s="5">
        <v>0</v>
      </c>
      <c r="M16" s="6">
        <f t="shared" si="1"/>
        <v>6569.201256095326</v>
      </c>
      <c r="N16" s="5"/>
      <c r="O16" s="3">
        <v>15052.900000000001</v>
      </c>
      <c r="P16" s="4">
        <v>2604</v>
      </c>
      <c r="Q16" s="5">
        <v>105584885.08</v>
      </c>
      <c r="R16" s="5">
        <v>-6700371.33</v>
      </c>
      <c r="S16" s="5">
        <v>0</v>
      </c>
      <c r="T16" s="5">
        <f t="shared" si="2"/>
        <v>98884513.75</v>
      </c>
      <c r="U16" s="5">
        <v>33259407.94</v>
      </c>
      <c r="V16" s="5">
        <v>2575254.62</v>
      </c>
      <c r="W16" s="5">
        <v>63049851.190000005</v>
      </c>
      <c r="X16" s="5">
        <v>0</v>
      </c>
      <c r="Y16" s="6">
        <f t="shared" si="3"/>
        <v>6569.133771565611</v>
      </c>
      <c r="Z16" s="2"/>
      <c r="AA16" s="14">
        <v>15054.6</v>
      </c>
      <c r="AB16" s="15">
        <v>2705.5</v>
      </c>
      <c r="AC16" s="16">
        <v>105680263.01</v>
      </c>
      <c r="AD16" s="16">
        <v>-6978755.78</v>
      </c>
      <c r="AE16" s="16">
        <v>0</v>
      </c>
      <c r="AF16" s="16">
        <f t="shared" si="4"/>
        <v>98701507.23</v>
      </c>
      <c r="AG16" s="16">
        <v>33721107.52</v>
      </c>
      <c r="AH16" s="16">
        <v>2413868.65</v>
      </c>
      <c r="AI16" s="16">
        <v>62566531.06</v>
      </c>
      <c r="AJ16" s="16">
        <v>0</v>
      </c>
      <c r="AK16" s="17">
        <f t="shared" si="5"/>
        <v>6556.235783747161</v>
      </c>
      <c r="AM16" s="3">
        <v>15054.6</v>
      </c>
      <c r="AN16" s="4">
        <v>2705.5</v>
      </c>
      <c r="AO16" s="5">
        <v>105680263.01</v>
      </c>
      <c r="AP16" s="5">
        <v>-7401058.71</v>
      </c>
      <c r="AQ16" s="5">
        <v>0</v>
      </c>
      <c r="AR16" s="5">
        <f t="shared" si="6"/>
        <v>98279204.30000001</v>
      </c>
      <c r="AS16" s="5">
        <v>33721107.52</v>
      </c>
      <c r="AT16" s="5">
        <v>2413868.65</v>
      </c>
      <c r="AU16" s="5">
        <v>62144228.13000001</v>
      </c>
      <c r="AV16" s="5">
        <v>0</v>
      </c>
      <c r="AW16" s="35">
        <f t="shared" si="7"/>
        <v>6528.184362254727</v>
      </c>
      <c r="AX16" s="63">
        <f t="shared" si="8"/>
        <v>9.299999999999272</v>
      </c>
      <c r="AY16" s="32">
        <f t="shared" si="9"/>
        <v>101.5</v>
      </c>
      <c r="AZ16" s="63">
        <f t="shared" si="10"/>
        <v>-41.01689384059955</v>
      </c>
      <c r="BA16" s="32">
        <f t="shared" si="11"/>
        <v>-556399.3583310097</v>
      </c>
      <c r="BB16" s="63">
        <f t="shared" si="12"/>
        <v>-40.94940931088422</v>
      </c>
      <c r="BC16" s="32">
        <f t="shared" si="13"/>
        <v>-605309.4499999881</v>
      </c>
      <c r="BD16" s="42">
        <f t="shared" si="14"/>
        <v>-28.0514214924342</v>
      </c>
      <c r="BE16" s="6">
        <f t="shared" si="15"/>
        <v>-422302.92999999225</v>
      </c>
    </row>
    <row r="17" spans="1:57" ht="15">
      <c r="A17" s="42" t="s">
        <v>17</v>
      </c>
      <c r="B17" s="6" t="s">
        <v>22</v>
      </c>
      <c r="C17" s="3">
        <v>158.4</v>
      </c>
      <c r="D17" s="4">
        <v>48</v>
      </c>
      <c r="E17" s="5">
        <v>2111670.3200000003</v>
      </c>
      <c r="F17" s="5">
        <v>-134005.68875156867</v>
      </c>
      <c r="G17" s="5">
        <v>0</v>
      </c>
      <c r="H17" s="5">
        <f t="shared" si="0"/>
        <v>1977664.6312484317</v>
      </c>
      <c r="I17" s="5">
        <v>601419.7</v>
      </c>
      <c r="J17" s="5">
        <v>41551.75535000001</v>
      </c>
      <c r="K17" s="5">
        <v>1334693.1758984318</v>
      </c>
      <c r="L17" s="5">
        <v>0</v>
      </c>
      <c r="M17" s="6">
        <f t="shared" si="1"/>
        <v>12485.256510406765</v>
      </c>
      <c r="N17" s="5"/>
      <c r="O17" s="3">
        <v>158.4</v>
      </c>
      <c r="P17" s="4">
        <v>48</v>
      </c>
      <c r="Q17" s="5">
        <v>2111670.3200000003</v>
      </c>
      <c r="R17" s="5">
        <v>-134005.69</v>
      </c>
      <c r="S17" s="5">
        <v>0</v>
      </c>
      <c r="T17" s="5">
        <f t="shared" si="2"/>
        <v>1977664.6300000004</v>
      </c>
      <c r="U17" s="5">
        <v>601419.7</v>
      </c>
      <c r="V17" s="5">
        <v>41551.76</v>
      </c>
      <c r="W17" s="5">
        <v>1334693.1700000004</v>
      </c>
      <c r="X17" s="5">
        <v>0</v>
      </c>
      <c r="Y17" s="6">
        <f t="shared" si="3"/>
        <v>12485.256502525255</v>
      </c>
      <c r="Z17" s="2"/>
      <c r="AA17" s="14">
        <v>157.6</v>
      </c>
      <c r="AB17" s="15">
        <v>70.8</v>
      </c>
      <c r="AC17" s="16">
        <v>2139798.07</v>
      </c>
      <c r="AD17" s="16">
        <v>-141304.8</v>
      </c>
      <c r="AE17" s="16">
        <v>0</v>
      </c>
      <c r="AF17" s="16">
        <f t="shared" si="4"/>
        <v>1998493.2699999998</v>
      </c>
      <c r="AG17" s="16">
        <v>563660.64</v>
      </c>
      <c r="AH17" s="16">
        <v>38638.67</v>
      </c>
      <c r="AI17" s="16">
        <v>1396193.96</v>
      </c>
      <c r="AJ17" s="16">
        <v>0</v>
      </c>
      <c r="AK17" s="17">
        <f t="shared" si="5"/>
        <v>12680.794860406091</v>
      </c>
      <c r="AM17" s="3">
        <v>157.6</v>
      </c>
      <c r="AN17" s="4">
        <v>70.8</v>
      </c>
      <c r="AO17" s="5">
        <v>2139798.07</v>
      </c>
      <c r="AP17" s="5">
        <v>-149855.52</v>
      </c>
      <c r="AQ17" s="5">
        <v>0</v>
      </c>
      <c r="AR17" s="5">
        <f t="shared" si="6"/>
        <v>1989942.5499999998</v>
      </c>
      <c r="AS17" s="5">
        <v>563660.64</v>
      </c>
      <c r="AT17" s="5">
        <v>38638.67</v>
      </c>
      <c r="AU17" s="5">
        <v>1387643.2399999998</v>
      </c>
      <c r="AV17" s="5">
        <v>0</v>
      </c>
      <c r="AW17" s="35">
        <f t="shared" si="7"/>
        <v>12626.539022842639</v>
      </c>
      <c r="AX17" s="63">
        <f t="shared" si="8"/>
        <v>-0.8000000000000114</v>
      </c>
      <c r="AY17" s="32">
        <f t="shared" si="9"/>
        <v>22.799999999999997</v>
      </c>
      <c r="AZ17" s="63">
        <f t="shared" si="10"/>
        <v>141.2825124358733</v>
      </c>
      <c r="BA17" s="32">
        <f t="shared" si="11"/>
        <v>12277.918751568068</v>
      </c>
      <c r="BB17" s="63">
        <f t="shared" si="12"/>
        <v>141.2825203173834</v>
      </c>
      <c r="BC17" s="32">
        <f t="shared" si="13"/>
        <v>12277.91999999946</v>
      </c>
      <c r="BD17" s="42">
        <f t="shared" si="14"/>
        <v>-54.25583756345259</v>
      </c>
      <c r="BE17" s="6">
        <f t="shared" si="15"/>
        <v>-8550.719999999972</v>
      </c>
    </row>
    <row r="18" spans="1:57" ht="15">
      <c r="A18" s="42" t="s">
        <v>17</v>
      </c>
      <c r="B18" s="6" t="s">
        <v>23</v>
      </c>
      <c r="C18" s="3">
        <v>34946.9</v>
      </c>
      <c r="D18" s="4">
        <v>21468</v>
      </c>
      <c r="E18" s="5">
        <v>265059867.23999998</v>
      </c>
      <c r="F18" s="5">
        <v>-16820584.981227346</v>
      </c>
      <c r="G18" s="5">
        <v>0</v>
      </c>
      <c r="H18" s="5">
        <f t="shared" si="0"/>
        <v>248239282.25877264</v>
      </c>
      <c r="I18" s="5">
        <v>45373305.66</v>
      </c>
      <c r="J18" s="5">
        <v>3413001.53635</v>
      </c>
      <c r="K18" s="5">
        <v>199452975.06242263</v>
      </c>
      <c r="L18" s="5">
        <v>0</v>
      </c>
      <c r="M18" s="6">
        <f t="shared" si="1"/>
        <v>7103.3276845377595</v>
      </c>
      <c r="N18" s="5"/>
      <c r="O18" s="3">
        <v>34946.9</v>
      </c>
      <c r="P18" s="4">
        <v>21468</v>
      </c>
      <c r="Q18" s="5">
        <v>264989997.91</v>
      </c>
      <c r="R18" s="5">
        <v>-16816151.12</v>
      </c>
      <c r="S18" s="5">
        <v>0</v>
      </c>
      <c r="T18" s="5">
        <f t="shared" si="2"/>
        <v>248173846.79</v>
      </c>
      <c r="U18" s="5">
        <v>45373305.66</v>
      </c>
      <c r="V18" s="5">
        <v>3413001.54</v>
      </c>
      <c r="W18" s="5">
        <v>199387539.59</v>
      </c>
      <c r="X18" s="5">
        <v>0</v>
      </c>
      <c r="Y18" s="6">
        <f t="shared" si="3"/>
        <v>7101.455258978622</v>
      </c>
      <c r="Z18" s="2"/>
      <c r="AA18" s="14">
        <v>35565.9</v>
      </c>
      <c r="AB18" s="15">
        <v>21846.6</v>
      </c>
      <c r="AC18" s="16">
        <v>269274086.65999997</v>
      </c>
      <c r="AD18" s="16">
        <v>-17781921</v>
      </c>
      <c r="AE18" s="16">
        <v>0</v>
      </c>
      <c r="AF18" s="16">
        <f t="shared" si="4"/>
        <v>251492165.65999997</v>
      </c>
      <c r="AG18" s="16">
        <v>45888772.15</v>
      </c>
      <c r="AH18" s="16">
        <v>3175005.72</v>
      </c>
      <c r="AI18" s="16">
        <v>202428387.78999996</v>
      </c>
      <c r="AJ18" s="16">
        <v>0</v>
      </c>
      <c r="AK18" s="17">
        <f t="shared" si="5"/>
        <v>7071.159893605953</v>
      </c>
      <c r="AM18" s="3">
        <v>35565.9</v>
      </c>
      <c r="AN18" s="4">
        <v>21846.6</v>
      </c>
      <c r="AO18" s="5">
        <v>269274086.65999997</v>
      </c>
      <c r="AP18" s="5">
        <v>-18857951.97</v>
      </c>
      <c r="AQ18" s="5">
        <v>0</v>
      </c>
      <c r="AR18" s="5">
        <f t="shared" si="6"/>
        <v>250416134.68999997</v>
      </c>
      <c r="AS18" s="5">
        <v>45888772.15</v>
      </c>
      <c r="AT18" s="5">
        <v>3175005.72</v>
      </c>
      <c r="AU18" s="5">
        <v>201352356.81999996</v>
      </c>
      <c r="AV18" s="5">
        <v>0</v>
      </c>
      <c r="AW18" s="35">
        <f t="shared" si="7"/>
        <v>7040.905324763326</v>
      </c>
      <c r="AX18" s="63">
        <f t="shared" si="8"/>
        <v>619</v>
      </c>
      <c r="AY18" s="32">
        <f t="shared" si="9"/>
        <v>378.59999999999854</v>
      </c>
      <c r="AZ18" s="63">
        <f t="shared" si="10"/>
        <v>-62.42235977443397</v>
      </c>
      <c r="BA18" s="32">
        <f t="shared" si="11"/>
        <v>2176852.4312273264</v>
      </c>
      <c r="BB18" s="63">
        <f t="shared" si="12"/>
        <v>-60.54993421529616</v>
      </c>
      <c r="BC18" s="32">
        <f t="shared" si="13"/>
        <v>2242287.899999976</v>
      </c>
      <c r="BD18" s="42">
        <f t="shared" si="14"/>
        <v>-30.254568842627123</v>
      </c>
      <c r="BE18" s="6">
        <f t="shared" si="15"/>
        <v>-1076030.9699999988</v>
      </c>
    </row>
    <row r="19" spans="1:57" ht="15">
      <c r="A19" s="42" t="s">
        <v>17</v>
      </c>
      <c r="B19" s="6" t="s">
        <v>24</v>
      </c>
      <c r="C19" s="3">
        <v>470.90000000000003</v>
      </c>
      <c r="D19" s="4">
        <v>133</v>
      </c>
      <c r="E19" s="5">
        <v>3907463.4099999997</v>
      </c>
      <c r="F19" s="5">
        <v>-247965.9445744367</v>
      </c>
      <c r="G19" s="5">
        <v>0</v>
      </c>
      <c r="H19" s="5">
        <f t="shared" si="0"/>
        <v>3659497.465425563</v>
      </c>
      <c r="I19" s="5">
        <v>895845.36</v>
      </c>
      <c r="J19" s="5">
        <v>66451.26845000002</v>
      </c>
      <c r="K19" s="5">
        <v>2697200.8369755633</v>
      </c>
      <c r="L19" s="5">
        <v>0</v>
      </c>
      <c r="M19" s="6">
        <f t="shared" si="1"/>
        <v>7771.283638618736</v>
      </c>
      <c r="N19" s="5"/>
      <c r="O19" s="3">
        <v>466</v>
      </c>
      <c r="P19" s="4">
        <v>133</v>
      </c>
      <c r="Q19" s="5">
        <v>3871196.52</v>
      </c>
      <c r="R19" s="5">
        <v>-245664.46</v>
      </c>
      <c r="S19" s="5">
        <v>0</v>
      </c>
      <c r="T19" s="5">
        <f t="shared" si="2"/>
        <v>3625532.06</v>
      </c>
      <c r="U19" s="5">
        <v>895845.36</v>
      </c>
      <c r="V19" s="5">
        <v>66451.27</v>
      </c>
      <c r="W19" s="5">
        <v>2663235.43</v>
      </c>
      <c r="X19" s="5">
        <v>0</v>
      </c>
      <c r="Y19" s="6">
        <f t="shared" si="3"/>
        <v>7780.111716738197</v>
      </c>
      <c r="Z19" s="2"/>
      <c r="AA19" s="14">
        <v>465.6</v>
      </c>
      <c r="AB19" s="15">
        <v>130</v>
      </c>
      <c r="AC19" s="16">
        <v>3865022.58</v>
      </c>
      <c r="AD19" s="16">
        <v>-255232.6</v>
      </c>
      <c r="AE19" s="16">
        <v>0</v>
      </c>
      <c r="AF19" s="16">
        <f t="shared" si="4"/>
        <v>3609789.98</v>
      </c>
      <c r="AG19" s="16">
        <v>944943.45</v>
      </c>
      <c r="AH19" s="16">
        <v>60738.13</v>
      </c>
      <c r="AI19" s="16">
        <v>2604108.4000000004</v>
      </c>
      <c r="AJ19" s="16">
        <v>0</v>
      </c>
      <c r="AK19" s="17">
        <f t="shared" si="5"/>
        <v>7752.985352233676</v>
      </c>
      <c r="AM19" s="3">
        <v>465.6</v>
      </c>
      <c r="AN19" s="4">
        <v>130</v>
      </c>
      <c r="AO19" s="5">
        <v>3865022.58</v>
      </c>
      <c r="AP19" s="5">
        <v>-270677.4</v>
      </c>
      <c r="AQ19" s="5">
        <v>0</v>
      </c>
      <c r="AR19" s="5">
        <f t="shared" si="6"/>
        <v>3594345.18</v>
      </c>
      <c r="AS19" s="5">
        <v>944943.45</v>
      </c>
      <c r="AT19" s="5">
        <v>60738.13</v>
      </c>
      <c r="AU19" s="5">
        <v>2588663.6000000006</v>
      </c>
      <c r="AV19" s="5">
        <v>0</v>
      </c>
      <c r="AW19" s="35">
        <f t="shared" si="7"/>
        <v>7719.813530927835</v>
      </c>
      <c r="AX19" s="63">
        <f t="shared" si="8"/>
        <v>-5.300000000000011</v>
      </c>
      <c r="AY19" s="32">
        <f t="shared" si="9"/>
        <v>-3</v>
      </c>
      <c r="AZ19" s="63">
        <f t="shared" si="10"/>
        <v>-51.470107690901386</v>
      </c>
      <c r="BA19" s="32">
        <f t="shared" si="11"/>
        <v>-65152.28542556288</v>
      </c>
      <c r="BB19" s="63">
        <f t="shared" si="12"/>
        <v>-60.298185810362156</v>
      </c>
      <c r="BC19" s="32">
        <f t="shared" si="13"/>
        <v>-31186.87999999989</v>
      </c>
      <c r="BD19" s="42">
        <f t="shared" si="14"/>
        <v>-33.17182130584115</v>
      </c>
      <c r="BE19" s="6">
        <f t="shared" si="15"/>
        <v>-15444.799999999814</v>
      </c>
    </row>
    <row r="20" spans="1:57" ht="15">
      <c r="A20" s="42" t="s">
        <v>25</v>
      </c>
      <c r="B20" s="6" t="s">
        <v>25</v>
      </c>
      <c r="C20" s="3">
        <v>1529.5</v>
      </c>
      <c r="D20" s="4">
        <v>615</v>
      </c>
      <c r="E20" s="5">
        <v>11226521.770000001</v>
      </c>
      <c r="F20" s="5">
        <v>-712430.2348831279</v>
      </c>
      <c r="G20" s="5">
        <v>0</v>
      </c>
      <c r="H20" s="5">
        <f t="shared" si="0"/>
        <v>10514091.535116874</v>
      </c>
      <c r="I20" s="5">
        <v>8372415.71</v>
      </c>
      <c r="J20" s="5">
        <v>621692.4633500001</v>
      </c>
      <c r="K20" s="5">
        <v>1519983.3617668736</v>
      </c>
      <c r="L20" s="5">
        <v>0</v>
      </c>
      <c r="M20" s="6">
        <f t="shared" si="1"/>
        <v>6874.201722861637</v>
      </c>
      <c r="N20" s="5"/>
      <c r="O20" s="3">
        <v>1526.8000000000002</v>
      </c>
      <c r="P20" s="4">
        <v>615</v>
      </c>
      <c r="Q20" s="5">
        <v>11209516.31</v>
      </c>
      <c r="R20" s="5">
        <v>-711351.08</v>
      </c>
      <c r="S20" s="5">
        <v>0</v>
      </c>
      <c r="T20" s="5">
        <f t="shared" si="2"/>
        <v>10498165.23</v>
      </c>
      <c r="U20" s="5">
        <v>8372415.71</v>
      </c>
      <c r="V20" s="5">
        <v>621692.46</v>
      </c>
      <c r="W20" s="5">
        <v>1504057.0600000005</v>
      </c>
      <c r="X20" s="5">
        <v>0</v>
      </c>
      <c r="Y20" s="6">
        <f t="shared" si="3"/>
        <v>6875.926925596017</v>
      </c>
      <c r="Z20" s="2"/>
      <c r="AA20" s="14">
        <v>1530.4</v>
      </c>
      <c r="AB20" s="15">
        <v>643.7</v>
      </c>
      <c r="AC20" s="16">
        <v>11259495.82</v>
      </c>
      <c r="AD20" s="16">
        <v>-743537.81</v>
      </c>
      <c r="AE20" s="16">
        <v>0</v>
      </c>
      <c r="AF20" s="16">
        <f t="shared" si="4"/>
        <v>10515958.01</v>
      </c>
      <c r="AG20" s="16">
        <v>8331612.63</v>
      </c>
      <c r="AH20" s="16">
        <v>509576.64</v>
      </c>
      <c r="AI20" s="16">
        <v>1674768.7399999998</v>
      </c>
      <c r="AJ20" s="16">
        <v>0</v>
      </c>
      <c r="AK20" s="17">
        <f t="shared" si="5"/>
        <v>6871.378731050705</v>
      </c>
      <c r="AM20" s="3">
        <v>1530.4</v>
      </c>
      <c r="AN20" s="4">
        <v>643.7</v>
      </c>
      <c r="AO20" s="5">
        <v>11259495.82</v>
      </c>
      <c r="AP20" s="5">
        <v>-788531.25</v>
      </c>
      <c r="AQ20" s="5">
        <v>0</v>
      </c>
      <c r="AR20" s="5">
        <f t="shared" si="6"/>
        <v>10470964.57</v>
      </c>
      <c r="AS20" s="5">
        <v>8331612.63</v>
      </c>
      <c r="AT20" s="5">
        <v>509576.64</v>
      </c>
      <c r="AU20" s="5">
        <v>1629775.3000000003</v>
      </c>
      <c r="AV20" s="5">
        <v>0</v>
      </c>
      <c r="AW20" s="35">
        <f t="shared" si="7"/>
        <v>6841.978940146367</v>
      </c>
      <c r="AX20" s="63">
        <f t="shared" si="8"/>
        <v>0.900000000000091</v>
      </c>
      <c r="AY20" s="32">
        <f t="shared" si="9"/>
        <v>28.700000000000045</v>
      </c>
      <c r="AZ20" s="63">
        <f t="shared" si="10"/>
        <v>-32.222782715270114</v>
      </c>
      <c r="BA20" s="32">
        <f t="shared" si="11"/>
        <v>-43126.96511687338</v>
      </c>
      <c r="BB20" s="63">
        <f t="shared" si="12"/>
        <v>-33.94798544965033</v>
      </c>
      <c r="BC20" s="32">
        <f t="shared" si="13"/>
        <v>-27200.66000000015</v>
      </c>
      <c r="BD20" s="42">
        <f t="shared" si="14"/>
        <v>-29.39979090433826</v>
      </c>
      <c r="BE20" s="6">
        <f t="shared" si="15"/>
        <v>-44993.43999999948</v>
      </c>
    </row>
    <row r="21" spans="1:57" ht="15">
      <c r="A21" s="42" t="s">
        <v>26</v>
      </c>
      <c r="B21" s="6" t="s">
        <v>27</v>
      </c>
      <c r="C21" s="3">
        <v>145.6</v>
      </c>
      <c r="D21" s="4">
        <v>44</v>
      </c>
      <c r="E21" s="5">
        <v>1808294.3299999998</v>
      </c>
      <c r="F21" s="5">
        <v>-114753.57912744937</v>
      </c>
      <c r="G21" s="5">
        <v>0</v>
      </c>
      <c r="H21" s="5">
        <f t="shared" si="0"/>
        <v>1693540.7508725505</v>
      </c>
      <c r="I21" s="5">
        <v>563990.59</v>
      </c>
      <c r="J21" s="5">
        <v>86171.31775000002</v>
      </c>
      <c r="K21" s="5">
        <v>1043378.8431225506</v>
      </c>
      <c r="L21" s="5">
        <v>0</v>
      </c>
      <c r="M21" s="6">
        <f t="shared" si="1"/>
        <v>11631.461201047738</v>
      </c>
      <c r="N21" s="5"/>
      <c r="O21" s="3">
        <v>145.6</v>
      </c>
      <c r="P21" s="4">
        <v>44</v>
      </c>
      <c r="Q21" s="5">
        <v>1808294.3299999998</v>
      </c>
      <c r="R21" s="5">
        <v>-114753.58</v>
      </c>
      <c r="S21" s="5">
        <v>0</v>
      </c>
      <c r="T21" s="5">
        <f t="shared" si="2"/>
        <v>1693540.7499999998</v>
      </c>
      <c r="U21" s="5">
        <v>563990.59</v>
      </c>
      <c r="V21" s="5">
        <v>86171.32</v>
      </c>
      <c r="W21" s="5">
        <v>1043378.8399999996</v>
      </c>
      <c r="X21" s="5">
        <v>0</v>
      </c>
      <c r="Y21" s="6">
        <f t="shared" si="3"/>
        <v>11631.461195054944</v>
      </c>
      <c r="Z21" s="2"/>
      <c r="AA21" s="14">
        <v>155.1</v>
      </c>
      <c r="AB21" s="15">
        <v>54</v>
      </c>
      <c r="AC21" s="16">
        <v>1902666.8699999999</v>
      </c>
      <c r="AD21" s="16">
        <v>-125645.48</v>
      </c>
      <c r="AE21" s="16">
        <v>0</v>
      </c>
      <c r="AF21" s="16">
        <f t="shared" si="4"/>
        <v>1777021.39</v>
      </c>
      <c r="AG21" s="16">
        <v>471341</v>
      </c>
      <c r="AH21" s="16">
        <v>73836.78</v>
      </c>
      <c r="AI21" s="16">
        <v>1231843.6099999999</v>
      </c>
      <c r="AJ21" s="16">
        <v>0</v>
      </c>
      <c r="AK21" s="17">
        <f t="shared" si="5"/>
        <v>11457.262346872985</v>
      </c>
      <c r="AM21" s="3">
        <v>155.1</v>
      </c>
      <c r="AN21" s="4">
        <v>54</v>
      </c>
      <c r="AO21" s="5">
        <v>1902666.8699999999</v>
      </c>
      <c r="AP21" s="5">
        <v>-133248.62</v>
      </c>
      <c r="AQ21" s="5">
        <v>0</v>
      </c>
      <c r="AR21" s="5">
        <f t="shared" si="6"/>
        <v>1769418.25</v>
      </c>
      <c r="AS21" s="5">
        <v>471341</v>
      </c>
      <c r="AT21" s="5">
        <v>73836.78</v>
      </c>
      <c r="AU21" s="5">
        <v>1224240.47</v>
      </c>
      <c r="AV21" s="5">
        <v>0</v>
      </c>
      <c r="AW21" s="35">
        <f t="shared" si="7"/>
        <v>11408.241457124437</v>
      </c>
      <c r="AX21" s="63">
        <f t="shared" si="8"/>
        <v>9.5</v>
      </c>
      <c r="AY21" s="32">
        <f t="shared" si="9"/>
        <v>10</v>
      </c>
      <c r="AZ21" s="63">
        <f t="shared" si="10"/>
        <v>-223.21974392330048</v>
      </c>
      <c r="BA21" s="32">
        <f t="shared" si="11"/>
        <v>75877.49912744947</v>
      </c>
      <c r="BB21" s="63">
        <f t="shared" si="12"/>
        <v>-223.2197379305071</v>
      </c>
      <c r="BC21" s="32">
        <f t="shared" si="13"/>
        <v>75877.50000000023</v>
      </c>
      <c r="BD21" s="42">
        <f t="shared" si="14"/>
        <v>-49.02088974854814</v>
      </c>
      <c r="BE21" s="6">
        <f t="shared" si="15"/>
        <v>-7603.139999999898</v>
      </c>
    </row>
    <row r="22" spans="1:57" ht="15">
      <c r="A22" s="42" t="s">
        <v>26</v>
      </c>
      <c r="B22" s="6" t="s">
        <v>28</v>
      </c>
      <c r="C22" s="3">
        <v>62.6</v>
      </c>
      <c r="D22" s="4">
        <v>24</v>
      </c>
      <c r="E22" s="5">
        <v>897939.37</v>
      </c>
      <c r="F22" s="5">
        <v>-56982.84556748406</v>
      </c>
      <c r="G22" s="5">
        <v>0</v>
      </c>
      <c r="H22" s="5">
        <f t="shared" si="0"/>
        <v>840956.524432516</v>
      </c>
      <c r="I22" s="5">
        <v>186292.26</v>
      </c>
      <c r="J22" s="5">
        <v>26137.84355</v>
      </c>
      <c r="K22" s="5">
        <v>628526.420882516</v>
      </c>
      <c r="L22" s="5">
        <v>0</v>
      </c>
      <c r="M22" s="6">
        <f t="shared" si="1"/>
        <v>13433.810294449137</v>
      </c>
      <c r="N22" s="5"/>
      <c r="O22" s="3">
        <v>62.6</v>
      </c>
      <c r="P22" s="4">
        <v>24</v>
      </c>
      <c r="Q22" s="5">
        <v>897939.37</v>
      </c>
      <c r="R22" s="5">
        <v>-56982.85</v>
      </c>
      <c r="S22" s="5">
        <v>0</v>
      </c>
      <c r="T22" s="5">
        <f t="shared" si="2"/>
        <v>840956.52</v>
      </c>
      <c r="U22" s="5">
        <v>186292.26</v>
      </c>
      <c r="V22" s="5">
        <v>26137.84</v>
      </c>
      <c r="W22" s="5">
        <v>628526.42</v>
      </c>
      <c r="X22" s="5">
        <v>0</v>
      </c>
      <c r="Y22" s="6">
        <f t="shared" si="3"/>
        <v>13433.810223642173</v>
      </c>
      <c r="Z22" s="2"/>
      <c r="AA22" s="14">
        <v>63.9</v>
      </c>
      <c r="AB22" s="15">
        <v>28.5</v>
      </c>
      <c r="AC22" s="16">
        <v>921251.52</v>
      </c>
      <c r="AD22" s="16">
        <v>-60836.24</v>
      </c>
      <c r="AE22" s="16">
        <v>0</v>
      </c>
      <c r="AF22" s="16">
        <f t="shared" si="4"/>
        <v>860415.28</v>
      </c>
      <c r="AG22" s="16">
        <v>187794.9</v>
      </c>
      <c r="AH22" s="16">
        <v>25053.68</v>
      </c>
      <c r="AI22" s="16">
        <v>647566.7</v>
      </c>
      <c r="AJ22" s="16">
        <v>0</v>
      </c>
      <c r="AK22" s="17">
        <f t="shared" si="5"/>
        <v>13465.027856025039</v>
      </c>
      <c r="AM22" s="3">
        <v>63.9</v>
      </c>
      <c r="AN22" s="4">
        <v>28.5</v>
      </c>
      <c r="AO22" s="5">
        <v>921251.52</v>
      </c>
      <c r="AP22" s="5">
        <v>-64517.6</v>
      </c>
      <c r="AQ22" s="5">
        <v>0</v>
      </c>
      <c r="AR22" s="5">
        <f t="shared" si="6"/>
        <v>856733.92</v>
      </c>
      <c r="AS22" s="5">
        <v>187794.9</v>
      </c>
      <c r="AT22" s="5">
        <v>25053.68</v>
      </c>
      <c r="AU22" s="5">
        <v>643885.34</v>
      </c>
      <c r="AV22" s="5">
        <v>0</v>
      </c>
      <c r="AW22" s="35">
        <f t="shared" si="7"/>
        <v>13407.416588419406</v>
      </c>
      <c r="AX22" s="63">
        <f t="shared" si="8"/>
        <v>1.2999999999999972</v>
      </c>
      <c r="AY22" s="32">
        <f t="shared" si="9"/>
        <v>4.5</v>
      </c>
      <c r="AZ22" s="63">
        <f t="shared" si="10"/>
        <v>-26.39370602973031</v>
      </c>
      <c r="BA22" s="32">
        <f t="shared" si="11"/>
        <v>15777.395567484084</v>
      </c>
      <c r="BB22" s="63">
        <f t="shared" si="12"/>
        <v>-26.393635222766534</v>
      </c>
      <c r="BC22" s="32">
        <f t="shared" si="13"/>
        <v>15777.400000000023</v>
      </c>
      <c r="BD22" s="42">
        <f t="shared" si="14"/>
        <v>-57.61126760563275</v>
      </c>
      <c r="BE22" s="6">
        <f t="shared" si="15"/>
        <v>-3681.359999999986</v>
      </c>
    </row>
    <row r="23" spans="1:57" ht="15">
      <c r="A23" s="42" t="s">
        <v>26</v>
      </c>
      <c r="B23" s="6" t="s">
        <v>29</v>
      </c>
      <c r="C23" s="3">
        <v>271.29999999999995</v>
      </c>
      <c r="D23" s="4">
        <v>96</v>
      </c>
      <c r="E23" s="5">
        <v>2600145.77</v>
      </c>
      <c r="F23" s="5">
        <v>-165004.13036222805</v>
      </c>
      <c r="G23" s="5">
        <v>0</v>
      </c>
      <c r="H23" s="5">
        <f t="shared" si="0"/>
        <v>2435141.639637772</v>
      </c>
      <c r="I23" s="5">
        <v>588139.04</v>
      </c>
      <c r="J23" s="5">
        <v>81065.26890000001</v>
      </c>
      <c r="K23" s="5">
        <v>1765937.330737772</v>
      </c>
      <c r="L23" s="5">
        <v>0</v>
      </c>
      <c r="M23" s="6">
        <f t="shared" si="1"/>
        <v>8975.826168956035</v>
      </c>
      <c r="N23" s="5"/>
      <c r="O23" s="3">
        <v>271.29999999999995</v>
      </c>
      <c r="P23" s="4">
        <v>96</v>
      </c>
      <c r="Q23" s="5">
        <v>2600145.77</v>
      </c>
      <c r="R23" s="5">
        <v>-165004.13</v>
      </c>
      <c r="S23" s="5">
        <v>0</v>
      </c>
      <c r="T23" s="5">
        <f t="shared" si="2"/>
        <v>2435141.64</v>
      </c>
      <c r="U23" s="5">
        <v>588139.04</v>
      </c>
      <c r="V23" s="5">
        <v>81065.27</v>
      </c>
      <c r="W23" s="5">
        <v>1765937.33</v>
      </c>
      <c r="X23" s="5">
        <v>0</v>
      </c>
      <c r="Y23" s="6">
        <f t="shared" si="3"/>
        <v>8975.826170291193</v>
      </c>
      <c r="Z23" s="2"/>
      <c r="AA23" s="14">
        <v>272</v>
      </c>
      <c r="AB23" s="15">
        <v>117.8</v>
      </c>
      <c r="AC23" s="16">
        <v>2626088.7800000003</v>
      </c>
      <c r="AD23" s="16">
        <v>-173417.74</v>
      </c>
      <c r="AE23" s="16">
        <v>0</v>
      </c>
      <c r="AF23" s="16">
        <f t="shared" si="4"/>
        <v>2452671.04</v>
      </c>
      <c r="AG23" s="16">
        <v>563592.74</v>
      </c>
      <c r="AH23" s="16">
        <v>77170.8</v>
      </c>
      <c r="AI23" s="16">
        <v>1811907.5</v>
      </c>
      <c r="AJ23" s="16">
        <v>0</v>
      </c>
      <c r="AK23" s="17">
        <f t="shared" si="5"/>
        <v>9017.17294117647</v>
      </c>
      <c r="AM23" s="3">
        <v>272</v>
      </c>
      <c r="AN23" s="4">
        <v>117.8</v>
      </c>
      <c r="AO23" s="5">
        <v>2626088.7800000003</v>
      </c>
      <c r="AP23" s="5">
        <v>-183911.7</v>
      </c>
      <c r="AQ23" s="5">
        <v>0</v>
      </c>
      <c r="AR23" s="5">
        <f t="shared" si="6"/>
        <v>2442177.08</v>
      </c>
      <c r="AS23" s="5">
        <v>563592.74</v>
      </c>
      <c r="AT23" s="5">
        <v>77170.8</v>
      </c>
      <c r="AU23" s="5">
        <v>1801413.54</v>
      </c>
      <c r="AV23" s="5">
        <v>0</v>
      </c>
      <c r="AW23" s="35">
        <f t="shared" si="7"/>
        <v>8978.592205882353</v>
      </c>
      <c r="AX23" s="63">
        <f t="shared" si="8"/>
        <v>0.7000000000000455</v>
      </c>
      <c r="AY23" s="32">
        <f t="shared" si="9"/>
        <v>21.799999999999997</v>
      </c>
      <c r="AZ23" s="63">
        <f t="shared" si="10"/>
        <v>2.7660369263176108</v>
      </c>
      <c r="BA23" s="32">
        <f t="shared" si="11"/>
        <v>7035.440362228081</v>
      </c>
      <c r="BB23" s="63">
        <f t="shared" si="12"/>
        <v>2.7660355911593797</v>
      </c>
      <c r="BC23" s="32">
        <f t="shared" si="13"/>
        <v>7035.439999999944</v>
      </c>
      <c r="BD23" s="42">
        <f t="shared" si="14"/>
        <v>-38.5807352941174</v>
      </c>
      <c r="BE23" s="6">
        <f t="shared" si="15"/>
        <v>-10493.959999999963</v>
      </c>
    </row>
    <row r="24" spans="1:57" ht="15">
      <c r="A24" s="42" t="s">
        <v>26</v>
      </c>
      <c r="B24" s="6" t="s">
        <v>30</v>
      </c>
      <c r="C24" s="3">
        <v>421</v>
      </c>
      <c r="D24" s="4">
        <v>185</v>
      </c>
      <c r="E24" s="5">
        <v>3054196.33</v>
      </c>
      <c r="F24" s="5">
        <v>-193817.9832845135</v>
      </c>
      <c r="G24" s="5">
        <v>0</v>
      </c>
      <c r="H24" s="5">
        <f t="shared" si="0"/>
        <v>2860378.3467154866</v>
      </c>
      <c r="I24" s="5">
        <v>156856.79</v>
      </c>
      <c r="J24" s="5">
        <v>25032.34615</v>
      </c>
      <c r="K24" s="5">
        <v>2678489.2105654865</v>
      </c>
      <c r="L24" s="5">
        <v>0</v>
      </c>
      <c r="M24" s="6">
        <f t="shared" si="1"/>
        <v>6794.247854431084</v>
      </c>
      <c r="N24" s="5"/>
      <c r="O24" s="3">
        <v>370.8</v>
      </c>
      <c r="P24" s="4">
        <v>185</v>
      </c>
      <c r="Q24" s="5">
        <v>2754977.2800000003</v>
      </c>
      <c r="R24" s="5">
        <v>-174829.67</v>
      </c>
      <c r="S24" s="5">
        <v>0</v>
      </c>
      <c r="T24" s="5">
        <f t="shared" si="2"/>
        <v>2580147.6100000003</v>
      </c>
      <c r="U24" s="5">
        <v>156856.79</v>
      </c>
      <c r="V24" s="5">
        <v>25032.35</v>
      </c>
      <c r="W24" s="5">
        <v>2398258.47</v>
      </c>
      <c r="X24" s="5">
        <v>0</v>
      </c>
      <c r="Y24" s="6">
        <f t="shared" si="3"/>
        <v>6958.326887810141</v>
      </c>
      <c r="Z24" s="2"/>
      <c r="AA24" s="14">
        <v>354.7</v>
      </c>
      <c r="AB24" s="15">
        <v>172.4</v>
      </c>
      <c r="AC24" s="16">
        <v>2647994.5700000003</v>
      </c>
      <c r="AD24" s="16">
        <v>-174864.32</v>
      </c>
      <c r="AE24" s="16">
        <v>0</v>
      </c>
      <c r="AF24" s="16">
        <f t="shared" si="4"/>
        <v>2473130.2500000005</v>
      </c>
      <c r="AG24" s="16">
        <v>139973.64</v>
      </c>
      <c r="AH24" s="16">
        <v>23031.77</v>
      </c>
      <c r="AI24" s="16">
        <v>2310124.8400000003</v>
      </c>
      <c r="AJ24" s="16">
        <v>0</v>
      </c>
      <c r="AK24" s="17">
        <f t="shared" si="5"/>
        <v>6972.4563010995225</v>
      </c>
      <c r="AM24" s="3">
        <v>354.7</v>
      </c>
      <c r="AN24" s="4">
        <v>172.4</v>
      </c>
      <c r="AO24" s="5">
        <v>2647994.5700000003</v>
      </c>
      <c r="AP24" s="5">
        <v>-185445.82</v>
      </c>
      <c r="AQ24" s="5">
        <v>0</v>
      </c>
      <c r="AR24" s="5">
        <f t="shared" si="6"/>
        <v>2462548.7500000005</v>
      </c>
      <c r="AS24" s="5">
        <v>139973.64</v>
      </c>
      <c r="AT24" s="5">
        <v>23031.77</v>
      </c>
      <c r="AU24" s="5">
        <v>2299543.3400000003</v>
      </c>
      <c r="AV24" s="5">
        <v>0</v>
      </c>
      <c r="AW24" s="35">
        <f t="shared" si="7"/>
        <v>6942.624048491684</v>
      </c>
      <c r="AX24" s="63">
        <f t="shared" si="8"/>
        <v>-66.30000000000001</v>
      </c>
      <c r="AY24" s="32">
        <f t="shared" si="9"/>
        <v>-12.599999999999994</v>
      </c>
      <c r="AZ24" s="63">
        <f t="shared" si="10"/>
        <v>148.37619406060003</v>
      </c>
      <c r="BA24" s="32">
        <f t="shared" si="11"/>
        <v>-397829.59671548614</v>
      </c>
      <c r="BB24" s="63">
        <f t="shared" si="12"/>
        <v>-15.702839318456427</v>
      </c>
      <c r="BC24" s="32">
        <f t="shared" si="13"/>
        <v>-117598.85999999987</v>
      </c>
      <c r="BD24" s="42">
        <f t="shared" si="14"/>
        <v>-29.8322526078382</v>
      </c>
      <c r="BE24" s="6">
        <f t="shared" si="15"/>
        <v>-10581.5</v>
      </c>
    </row>
    <row r="25" spans="1:57" ht="15">
      <c r="A25" s="42" t="s">
        <v>26</v>
      </c>
      <c r="B25" s="6" t="s">
        <v>31</v>
      </c>
      <c r="C25" s="3">
        <v>48.199999999999996</v>
      </c>
      <c r="D25" s="4">
        <v>22</v>
      </c>
      <c r="E25" s="5">
        <v>712686.6</v>
      </c>
      <c r="F25" s="5">
        <v>-45226.784594393364</v>
      </c>
      <c r="G25" s="5">
        <v>0</v>
      </c>
      <c r="H25" s="5">
        <f t="shared" si="0"/>
        <v>667459.8154056066</v>
      </c>
      <c r="I25" s="5">
        <v>107817.03</v>
      </c>
      <c r="J25" s="5">
        <v>18704.7448</v>
      </c>
      <c r="K25" s="5">
        <v>540938.0406056066</v>
      </c>
      <c r="L25" s="5">
        <v>0</v>
      </c>
      <c r="M25" s="6">
        <f t="shared" si="1"/>
        <v>13847.714012564455</v>
      </c>
      <c r="N25" s="5"/>
      <c r="O25" s="3">
        <v>48.199999999999996</v>
      </c>
      <c r="P25" s="4">
        <v>22</v>
      </c>
      <c r="Q25" s="5">
        <v>712686.6</v>
      </c>
      <c r="R25" s="5">
        <v>-45226.78</v>
      </c>
      <c r="S25" s="5">
        <v>0</v>
      </c>
      <c r="T25" s="5">
        <f t="shared" si="2"/>
        <v>667459.82</v>
      </c>
      <c r="U25" s="5">
        <v>107817.03</v>
      </c>
      <c r="V25" s="5">
        <v>18704.74</v>
      </c>
      <c r="W25" s="5">
        <v>540938.0499999999</v>
      </c>
      <c r="X25" s="5">
        <v>0</v>
      </c>
      <c r="Y25" s="6">
        <f t="shared" si="3"/>
        <v>13847.714107883818</v>
      </c>
      <c r="Z25" s="2"/>
      <c r="AA25" s="14">
        <v>48.8</v>
      </c>
      <c r="AB25" s="15">
        <v>20</v>
      </c>
      <c r="AC25" s="16">
        <v>717046.0700000001</v>
      </c>
      <c r="AD25" s="16">
        <v>-47351.22</v>
      </c>
      <c r="AE25" s="16">
        <v>0</v>
      </c>
      <c r="AF25" s="16">
        <f t="shared" si="4"/>
        <v>669694.8500000001</v>
      </c>
      <c r="AG25" s="16">
        <v>118446.57</v>
      </c>
      <c r="AH25" s="16">
        <v>18409.09</v>
      </c>
      <c r="AI25" s="16">
        <v>532839.1900000001</v>
      </c>
      <c r="AJ25" s="16">
        <v>0</v>
      </c>
      <c r="AK25" s="17">
        <f t="shared" si="5"/>
        <v>13723.255122950823</v>
      </c>
      <c r="AM25" s="3">
        <v>48.8</v>
      </c>
      <c r="AN25" s="4">
        <v>20</v>
      </c>
      <c r="AO25" s="5">
        <v>717046.0700000001</v>
      </c>
      <c r="AP25" s="5">
        <v>-50216.57</v>
      </c>
      <c r="AQ25" s="5">
        <v>0</v>
      </c>
      <c r="AR25" s="5">
        <f t="shared" si="6"/>
        <v>666829.5000000001</v>
      </c>
      <c r="AS25" s="5">
        <v>118446.57</v>
      </c>
      <c r="AT25" s="5">
        <v>18409.09</v>
      </c>
      <c r="AU25" s="5">
        <v>529973.8400000002</v>
      </c>
      <c r="AV25" s="5">
        <v>0</v>
      </c>
      <c r="AW25" s="35">
        <f t="shared" si="7"/>
        <v>13664.538934426233</v>
      </c>
      <c r="AX25" s="63">
        <f t="shared" si="8"/>
        <v>0.6000000000000014</v>
      </c>
      <c r="AY25" s="32">
        <f t="shared" si="9"/>
        <v>-2</v>
      </c>
      <c r="AZ25" s="63">
        <f t="shared" si="10"/>
        <v>-183.17507813822158</v>
      </c>
      <c r="BA25" s="32">
        <f t="shared" si="11"/>
        <v>-630.315405606525</v>
      </c>
      <c r="BB25" s="63">
        <f t="shared" si="12"/>
        <v>-183.1751734575846</v>
      </c>
      <c r="BC25" s="32">
        <f t="shared" si="13"/>
        <v>-630.3199999998324</v>
      </c>
      <c r="BD25" s="42">
        <f t="shared" si="14"/>
        <v>-58.7161885245896</v>
      </c>
      <c r="BE25" s="6">
        <f t="shared" si="15"/>
        <v>-2865.3499999999767</v>
      </c>
    </row>
    <row r="26" spans="1:57" ht="15">
      <c r="A26" s="42" t="s">
        <v>32</v>
      </c>
      <c r="B26" s="6" t="s">
        <v>33</v>
      </c>
      <c r="C26" s="3">
        <v>556.8</v>
      </c>
      <c r="D26" s="4">
        <v>360</v>
      </c>
      <c r="E26" s="5">
        <v>4393445.659999999</v>
      </c>
      <c r="F26" s="5">
        <v>-278806.16878722335</v>
      </c>
      <c r="G26" s="5">
        <v>0</v>
      </c>
      <c r="H26" s="5">
        <f t="shared" si="0"/>
        <v>4114639.491212776</v>
      </c>
      <c r="I26" s="5">
        <v>1275982.18</v>
      </c>
      <c r="J26" s="5">
        <v>93034.49400000002</v>
      </c>
      <c r="K26" s="5">
        <v>2745622.8172127763</v>
      </c>
      <c r="L26" s="5">
        <v>0</v>
      </c>
      <c r="M26" s="6">
        <f t="shared" si="1"/>
        <v>7389.797936804555</v>
      </c>
      <c r="N26" s="5"/>
      <c r="O26" s="3">
        <v>556.8</v>
      </c>
      <c r="P26" s="4">
        <v>360</v>
      </c>
      <c r="Q26" s="5">
        <v>4393445.659999999</v>
      </c>
      <c r="R26" s="5">
        <v>-278806.17</v>
      </c>
      <c r="S26" s="5">
        <v>0</v>
      </c>
      <c r="T26" s="5">
        <f t="shared" si="2"/>
        <v>4114639.4899999993</v>
      </c>
      <c r="U26" s="5">
        <v>1275982.18</v>
      </c>
      <c r="V26" s="5">
        <v>93034.49</v>
      </c>
      <c r="W26" s="5">
        <v>2745622.8199999994</v>
      </c>
      <c r="X26" s="5">
        <v>0</v>
      </c>
      <c r="Y26" s="6">
        <f t="shared" si="3"/>
        <v>7389.7979346264365</v>
      </c>
      <c r="Z26" s="2"/>
      <c r="AA26" s="14">
        <v>537.2</v>
      </c>
      <c r="AB26" s="15">
        <v>323.3</v>
      </c>
      <c r="AC26" s="16">
        <v>4205134.2</v>
      </c>
      <c r="AD26" s="16">
        <v>-277692.39</v>
      </c>
      <c r="AE26" s="16">
        <v>0</v>
      </c>
      <c r="AF26" s="16">
        <f t="shared" si="4"/>
        <v>3927441.81</v>
      </c>
      <c r="AG26" s="16">
        <v>998976.64</v>
      </c>
      <c r="AH26" s="16">
        <v>85095.08</v>
      </c>
      <c r="AI26" s="16">
        <v>2843370.09</v>
      </c>
      <c r="AJ26" s="16">
        <v>0</v>
      </c>
      <c r="AK26" s="17">
        <f t="shared" si="5"/>
        <v>7310.949013402829</v>
      </c>
      <c r="AM26" s="3">
        <v>537.2</v>
      </c>
      <c r="AN26" s="4">
        <v>323.3</v>
      </c>
      <c r="AO26" s="5">
        <v>4205134.2</v>
      </c>
      <c r="AP26" s="5">
        <v>-294496.29</v>
      </c>
      <c r="AQ26" s="5">
        <v>0</v>
      </c>
      <c r="AR26" s="5">
        <f t="shared" si="6"/>
        <v>3910637.91</v>
      </c>
      <c r="AS26" s="5">
        <v>998976.64</v>
      </c>
      <c r="AT26" s="5">
        <v>85095.08</v>
      </c>
      <c r="AU26" s="5">
        <v>2826566.19</v>
      </c>
      <c r="AV26" s="5">
        <v>0</v>
      </c>
      <c r="AW26" s="35">
        <f t="shared" si="7"/>
        <v>7279.668484735666</v>
      </c>
      <c r="AX26" s="63">
        <f t="shared" si="8"/>
        <v>-19.59999999999991</v>
      </c>
      <c r="AY26" s="32">
        <f t="shared" si="9"/>
        <v>-36.69999999999999</v>
      </c>
      <c r="AZ26" s="63">
        <f t="shared" si="10"/>
        <v>-110.1294520688889</v>
      </c>
      <c r="BA26" s="32">
        <f t="shared" si="11"/>
        <v>-204001.58121277578</v>
      </c>
      <c r="BB26" s="63">
        <f t="shared" si="12"/>
        <v>-110.12944989077005</v>
      </c>
      <c r="BC26" s="32">
        <f t="shared" si="13"/>
        <v>-204001.57999999914</v>
      </c>
      <c r="BD26" s="42">
        <f t="shared" si="14"/>
        <v>-31.2805286671628</v>
      </c>
      <c r="BE26" s="6">
        <f t="shared" si="15"/>
        <v>-16803.899999999907</v>
      </c>
    </row>
    <row r="27" spans="1:57" ht="15">
      <c r="A27" s="42" t="s">
        <v>32</v>
      </c>
      <c r="B27" s="6" t="s">
        <v>34</v>
      </c>
      <c r="C27" s="3">
        <v>249.29999999999998</v>
      </c>
      <c r="D27" s="4">
        <v>112</v>
      </c>
      <c r="E27" s="5">
        <v>2488677.31</v>
      </c>
      <c r="F27" s="5">
        <v>-157930.3899137774</v>
      </c>
      <c r="G27" s="5">
        <v>0</v>
      </c>
      <c r="H27" s="5">
        <f t="shared" si="0"/>
        <v>2330746.9200862227</v>
      </c>
      <c r="I27" s="5">
        <v>341930.37</v>
      </c>
      <c r="J27" s="5">
        <v>44281.11065</v>
      </c>
      <c r="K27" s="5">
        <v>1944535.4394362227</v>
      </c>
      <c r="L27" s="5">
        <v>0</v>
      </c>
      <c r="M27" s="6">
        <f t="shared" si="1"/>
        <v>9349.16534330615</v>
      </c>
      <c r="N27" s="5"/>
      <c r="O27" s="3">
        <v>250.5</v>
      </c>
      <c r="P27" s="4">
        <v>112</v>
      </c>
      <c r="Q27" s="5">
        <v>2493209.27</v>
      </c>
      <c r="R27" s="5">
        <v>-158217.99</v>
      </c>
      <c r="S27" s="5">
        <v>0</v>
      </c>
      <c r="T27" s="5">
        <f t="shared" si="2"/>
        <v>2334991.2800000003</v>
      </c>
      <c r="U27" s="5">
        <v>341930.37</v>
      </c>
      <c r="V27" s="5">
        <v>44281.11</v>
      </c>
      <c r="W27" s="5">
        <v>1948779.8</v>
      </c>
      <c r="X27" s="5">
        <v>0</v>
      </c>
      <c r="Y27" s="6">
        <f t="shared" si="3"/>
        <v>9321.322475049901</v>
      </c>
      <c r="Z27" s="2"/>
      <c r="AA27" s="14">
        <v>274.2</v>
      </c>
      <c r="AB27" s="15">
        <v>139.9</v>
      </c>
      <c r="AC27" s="16">
        <v>2599705.58</v>
      </c>
      <c r="AD27" s="16">
        <v>-171675.48</v>
      </c>
      <c r="AE27" s="16">
        <v>0</v>
      </c>
      <c r="AF27" s="16">
        <f t="shared" si="4"/>
        <v>2428030.1</v>
      </c>
      <c r="AG27" s="16">
        <v>348528.32</v>
      </c>
      <c r="AH27" s="16">
        <v>39031.03</v>
      </c>
      <c r="AI27" s="16">
        <v>2040470.75</v>
      </c>
      <c r="AJ27" s="16">
        <v>0</v>
      </c>
      <c r="AK27" s="17">
        <f t="shared" si="5"/>
        <v>8854.960247994166</v>
      </c>
      <c r="AM27" s="3">
        <v>274.2</v>
      </c>
      <c r="AN27" s="4">
        <v>139.9</v>
      </c>
      <c r="AO27" s="5">
        <v>2599705.58</v>
      </c>
      <c r="AP27" s="5">
        <v>-182064.02</v>
      </c>
      <c r="AQ27" s="5">
        <v>0</v>
      </c>
      <c r="AR27" s="5">
        <f t="shared" si="6"/>
        <v>2417641.56</v>
      </c>
      <c r="AS27" s="5">
        <v>348528.32</v>
      </c>
      <c r="AT27" s="5">
        <v>39031.03</v>
      </c>
      <c r="AU27" s="5">
        <v>2030082.21</v>
      </c>
      <c r="AV27" s="5">
        <v>0</v>
      </c>
      <c r="AW27" s="35">
        <f t="shared" si="7"/>
        <v>8817.07352297593</v>
      </c>
      <c r="AX27" s="63">
        <f t="shared" si="8"/>
        <v>24.900000000000006</v>
      </c>
      <c r="AY27" s="32">
        <f t="shared" si="9"/>
        <v>27.900000000000006</v>
      </c>
      <c r="AZ27" s="63">
        <f t="shared" si="10"/>
        <v>-532.091820330219</v>
      </c>
      <c r="BA27" s="32">
        <f t="shared" si="11"/>
        <v>86894.63991377736</v>
      </c>
      <c r="BB27" s="63">
        <f t="shared" si="12"/>
        <v>-504.24895207397094</v>
      </c>
      <c r="BC27" s="32">
        <f t="shared" si="13"/>
        <v>82650.2799999998</v>
      </c>
      <c r="BD27" s="42">
        <f t="shared" si="14"/>
        <v>-37.886725018235666</v>
      </c>
      <c r="BE27" s="6">
        <f t="shared" si="15"/>
        <v>-10388.540000000037</v>
      </c>
    </row>
    <row r="28" spans="1:57" ht="15">
      <c r="A28" s="42" t="s">
        <v>35</v>
      </c>
      <c r="B28" s="6" t="s">
        <v>36</v>
      </c>
      <c r="C28" s="3">
        <v>25735.100000000002</v>
      </c>
      <c r="D28" s="4">
        <v>8088</v>
      </c>
      <c r="E28" s="5">
        <v>183990090.2</v>
      </c>
      <c r="F28" s="5">
        <v>-11675931.856973885</v>
      </c>
      <c r="G28" s="5">
        <v>0</v>
      </c>
      <c r="H28" s="5">
        <f t="shared" si="0"/>
        <v>172314158.3430261</v>
      </c>
      <c r="I28" s="5">
        <v>60285061.38</v>
      </c>
      <c r="J28" s="5">
        <v>3331678.4168500006</v>
      </c>
      <c r="K28" s="5">
        <v>108697418.5461761</v>
      </c>
      <c r="L28" s="5">
        <v>0</v>
      </c>
      <c r="M28" s="6">
        <f t="shared" si="1"/>
        <v>6695.686371649074</v>
      </c>
      <c r="N28" s="5"/>
      <c r="O28" s="3">
        <v>25886.2</v>
      </c>
      <c r="P28" s="4">
        <v>8088</v>
      </c>
      <c r="Q28" s="5">
        <v>185034664.88</v>
      </c>
      <c r="R28" s="5">
        <v>-11742220.13</v>
      </c>
      <c r="S28" s="5">
        <v>0</v>
      </c>
      <c r="T28" s="5">
        <f t="shared" si="2"/>
        <v>173292444.75</v>
      </c>
      <c r="U28" s="5">
        <v>60285061.38</v>
      </c>
      <c r="V28" s="5">
        <v>3331678.42</v>
      </c>
      <c r="W28" s="5">
        <v>109675704.95</v>
      </c>
      <c r="X28" s="5">
        <v>0</v>
      </c>
      <c r="Y28" s="6">
        <f t="shared" si="3"/>
        <v>6694.394880283703</v>
      </c>
      <c r="Z28" s="2"/>
      <c r="AA28" s="14">
        <v>25493.3</v>
      </c>
      <c r="AB28" s="15">
        <v>7559.8</v>
      </c>
      <c r="AC28" s="16">
        <v>181877000.95000002</v>
      </c>
      <c r="AD28" s="16">
        <v>-12010522.45</v>
      </c>
      <c r="AE28" s="16">
        <v>0</v>
      </c>
      <c r="AF28" s="16">
        <f t="shared" si="4"/>
        <v>169866478.50000003</v>
      </c>
      <c r="AG28" s="16">
        <v>58458045.63</v>
      </c>
      <c r="AH28" s="16">
        <v>3264963.4</v>
      </c>
      <c r="AI28" s="16">
        <v>108143469.47000003</v>
      </c>
      <c r="AJ28" s="16">
        <v>0</v>
      </c>
      <c r="AK28" s="17">
        <f t="shared" si="5"/>
        <v>6663.181247621926</v>
      </c>
      <c r="AM28" s="3">
        <v>25493.3</v>
      </c>
      <c r="AN28" s="4">
        <v>7559.8</v>
      </c>
      <c r="AO28" s="5">
        <v>181877000.95000002</v>
      </c>
      <c r="AP28" s="5">
        <v>-12737310.86</v>
      </c>
      <c r="AQ28" s="5">
        <v>0</v>
      </c>
      <c r="AR28" s="5">
        <f t="shared" si="6"/>
        <v>169139690.09000003</v>
      </c>
      <c r="AS28" s="5">
        <v>58458045.63</v>
      </c>
      <c r="AT28" s="5">
        <v>3264963.4</v>
      </c>
      <c r="AU28" s="5">
        <v>107416681.06000003</v>
      </c>
      <c r="AV28" s="5">
        <v>0</v>
      </c>
      <c r="AW28" s="35">
        <f t="shared" si="7"/>
        <v>6634.672250748237</v>
      </c>
      <c r="AX28" s="63">
        <f t="shared" si="8"/>
        <v>-241.8000000000029</v>
      </c>
      <c r="AY28" s="32">
        <f t="shared" si="9"/>
        <v>-528.1999999999998</v>
      </c>
      <c r="AZ28" s="63">
        <f t="shared" si="10"/>
        <v>-61.01412090083704</v>
      </c>
      <c r="BA28" s="32">
        <f t="shared" si="11"/>
        <v>-3174468.253026068</v>
      </c>
      <c r="BB28" s="63">
        <f t="shared" si="12"/>
        <v>-59.722629535465785</v>
      </c>
      <c r="BC28" s="32">
        <f t="shared" si="13"/>
        <v>-4152754.6599999666</v>
      </c>
      <c r="BD28" s="42">
        <f t="shared" si="14"/>
        <v>-28.508996873688375</v>
      </c>
      <c r="BE28" s="6">
        <f t="shared" si="15"/>
        <v>-726788.4099999964</v>
      </c>
    </row>
    <row r="29" spans="1:57" ht="15">
      <c r="A29" s="42" t="s">
        <v>35</v>
      </c>
      <c r="B29" s="6" t="s">
        <v>35</v>
      </c>
      <c r="C29" s="3">
        <v>27768.7</v>
      </c>
      <c r="D29" s="4">
        <v>4407</v>
      </c>
      <c r="E29" s="5">
        <v>199389873.67000002</v>
      </c>
      <c r="F29" s="5">
        <v>-12653195.4814029</v>
      </c>
      <c r="G29" s="5">
        <v>0</v>
      </c>
      <c r="H29" s="5">
        <f t="shared" si="0"/>
        <v>186736678.1885971</v>
      </c>
      <c r="I29" s="5">
        <v>122505449.37</v>
      </c>
      <c r="J29" s="5">
        <v>6927651.709300001</v>
      </c>
      <c r="K29" s="5">
        <v>57303577.109297104</v>
      </c>
      <c r="L29" s="5">
        <v>0</v>
      </c>
      <c r="M29" s="6">
        <f t="shared" si="1"/>
        <v>6724.718052649102</v>
      </c>
      <c r="N29" s="5"/>
      <c r="O29" s="3">
        <v>27768.7</v>
      </c>
      <c r="P29" s="4">
        <v>4407</v>
      </c>
      <c r="Q29" s="5">
        <v>199389873.67000002</v>
      </c>
      <c r="R29" s="5">
        <v>-12653195.49</v>
      </c>
      <c r="S29" s="5">
        <v>0</v>
      </c>
      <c r="T29" s="5">
        <f t="shared" si="2"/>
        <v>186736678.18</v>
      </c>
      <c r="U29" s="5">
        <v>122505449.37</v>
      </c>
      <c r="V29" s="5">
        <v>6927651.71</v>
      </c>
      <c r="W29" s="5">
        <v>57303577.1</v>
      </c>
      <c r="X29" s="5">
        <v>0</v>
      </c>
      <c r="Y29" s="6">
        <f t="shared" si="3"/>
        <v>6724.7180523395045</v>
      </c>
      <c r="Z29" s="2"/>
      <c r="AA29" s="14">
        <v>28148.8</v>
      </c>
      <c r="AB29" s="15">
        <v>4859.6</v>
      </c>
      <c r="AC29" s="16">
        <v>202435712.13</v>
      </c>
      <c r="AD29" s="16">
        <v>-13368147.99</v>
      </c>
      <c r="AE29" s="16">
        <v>0</v>
      </c>
      <c r="AF29" s="16">
        <f t="shared" si="4"/>
        <v>189067564.14</v>
      </c>
      <c r="AG29" s="16">
        <v>121748508.1</v>
      </c>
      <c r="AH29" s="16">
        <v>6184589.68</v>
      </c>
      <c r="AI29" s="16">
        <v>61134466.35999999</v>
      </c>
      <c r="AJ29" s="16">
        <v>0</v>
      </c>
      <c r="AK29" s="17">
        <f t="shared" si="5"/>
        <v>6716.718444125504</v>
      </c>
      <c r="AM29" s="3">
        <v>28148.8</v>
      </c>
      <c r="AN29" s="4">
        <v>4859.6</v>
      </c>
      <c r="AO29" s="5">
        <v>202435712.13</v>
      </c>
      <c r="AP29" s="5">
        <v>-14177089.91</v>
      </c>
      <c r="AQ29" s="5">
        <v>0</v>
      </c>
      <c r="AR29" s="5">
        <f t="shared" si="6"/>
        <v>188258622.22</v>
      </c>
      <c r="AS29" s="5">
        <v>121748508.1</v>
      </c>
      <c r="AT29" s="5">
        <v>6184589.68</v>
      </c>
      <c r="AU29" s="5">
        <v>60325524.440000005</v>
      </c>
      <c r="AV29" s="5">
        <v>0</v>
      </c>
      <c r="AW29" s="35">
        <f t="shared" si="7"/>
        <v>6687.980383533223</v>
      </c>
      <c r="AX29" s="63">
        <f t="shared" si="8"/>
        <v>380.09999999999854</v>
      </c>
      <c r="AY29" s="32">
        <f t="shared" si="9"/>
        <v>452.60000000000036</v>
      </c>
      <c r="AZ29" s="63">
        <f t="shared" si="10"/>
        <v>-36.737669115878816</v>
      </c>
      <c r="BA29" s="32">
        <f t="shared" si="11"/>
        <v>1521944.031402886</v>
      </c>
      <c r="BB29" s="63">
        <f t="shared" si="12"/>
        <v>-36.73766880628136</v>
      </c>
      <c r="BC29" s="32">
        <f t="shared" si="13"/>
        <v>1521944.0399999917</v>
      </c>
      <c r="BD29" s="42">
        <f t="shared" si="14"/>
        <v>-28.738060592280817</v>
      </c>
      <c r="BE29" s="6">
        <f t="shared" si="15"/>
        <v>-808941.9199999869</v>
      </c>
    </row>
    <row r="30" spans="1:57" ht="15">
      <c r="A30" s="42" t="s">
        <v>37</v>
      </c>
      <c r="B30" s="6" t="s">
        <v>38</v>
      </c>
      <c r="C30" s="3">
        <v>923.6</v>
      </c>
      <c r="D30" s="4">
        <v>261</v>
      </c>
      <c r="E30" s="5">
        <v>6915950.21</v>
      </c>
      <c r="F30" s="5">
        <v>-438883.220777856</v>
      </c>
      <c r="G30" s="5">
        <v>0</v>
      </c>
      <c r="H30" s="5">
        <f t="shared" si="0"/>
        <v>6477066.989222144</v>
      </c>
      <c r="I30" s="5">
        <v>3029676.49</v>
      </c>
      <c r="J30" s="5">
        <v>378003.82340000005</v>
      </c>
      <c r="K30" s="5">
        <v>3069386.6758221434</v>
      </c>
      <c r="L30" s="5">
        <v>0</v>
      </c>
      <c r="M30" s="6">
        <f t="shared" si="1"/>
        <v>7012.8486241036635</v>
      </c>
      <c r="N30" s="5"/>
      <c r="O30" s="3">
        <v>923.6</v>
      </c>
      <c r="P30" s="4">
        <v>261</v>
      </c>
      <c r="Q30" s="5">
        <v>6915950.21</v>
      </c>
      <c r="R30" s="5">
        <v>-438883.22</v>
      </c>
      <c r="S30" s="5">
        <v>0</v>
      </c>
      <c r="T30" s="5">
        <f t="shared" si="2"/>
        <v>6477066.99</v>
      </c>
      <c r="U30" s="5">
        <v>3029676.49</v>
      </c>
      <c r="V30" s="5">
        <v>378003.82</v>
      </c>
      <c r="W30" s="5">
        <v>3069386.68</v>
      </c>
      <c r="X30" s="5">
        <v>0</v>
      </c>
      <c r="Y30" s="6">
        <f t="shared" si="3"/>
        <v>7012.848624945864</v>
      </c>
      <c r="Z30" s="2"/>
      <c r="AA30" s="14">
        <v>921.4</v>
      </c>
      <c r="AB30" s="15">
        <v>251.3</v>
      </c>
      <c r="AC30" s="16">
        <v>6894601.87</v>
      </c>
      <c r="AD30" s="16">
        <v>-455295.45</v>
      </c>
      <c r="AE30" s="16">
        <v>0</v>
      </c>
      <c r="AF30" s="16">
        <f t="shared" si="4"/>
        <v>6439306.42</v>
      </c>
      <c r="AG30" s="16">
        <v>3052204.19</v>
      </c>
      <c r="AH30" s="16">
        <v>346490.04</v>
      </c>
      <c r="AI30" s="16">
        <v>3040612.19</v>
      </c>
      <c r="AJ30" s="16">
        <v>0</v>
      </c>
      <c r="AK30" s="17">
        <f t="shared" si="5"/>
        <v>6988.611265465596</v>
      </c>
      <c r="AM30" s="3">
        <v>921.4</v>
      </c>
      <c r="AN30" s="4">
        <v>251.3</v>
      </c>
      <c r="AO30" s="5">
        <v>6894601.87</v>
      </c>
      <c r="AP30" s="5">
        <v>-482846.58</v>
      </c>
      <c r="AQ30" s="5">
        <v>0</v>
      </c>
      <c r="AR30" s="5">
        <f t="shared" si="6"/>
        <v>6411755.29</v>
      </c>
      <c r="AS30" s="5">
        <v>3052204.19</v>
      </c>
      <c r="AT30" s="5">
        <v>346490.04</v>
      </c>
      <c r="AU30" s="5">
        <v>3013061.06</v>
      </c>
      <c r="AV30" s="5">
        <v>0</v>
      </c>
      <c r="AW30" s="35">
        <f t="shared" si="7"/>
        <v>6958.709887128283</v>
      </c>
      <c r="AX30" s="63">
        <f t="shared" si="8"/>
        <v>-2.2000000000000455</v>
      </c>
      <c r="AY30" s="32">
        <f t="shared" si="9"/>
        <v>-9.699999999999989</v>
      </c>
      <c r="AZ30" s="63">
        <f t="shared" si="10"/>
        <v>-54.1387369753802</v>
      </c>
      <c r="BA30" s="32">
        <f t="shared" si="11"/>
        <v>-65311.69922214374</v>
      </c>
      <c r="BB30" s="63">
        <f t="shared" si="12"/>
        <v>-54.13873781758048</v>
      </c>
      <c r="BC30" s="32">
        <f t="shared" si="13"/>
        <v>-65311.700000000186</v>
      </c>
      <c r="BD30" s="42">
        <f t="shared" si="14"/>
        <v>-29.901378337312963</v>
      </c>
      <c r="BE30" s="6">
        <f t="shared" si="15"/>
        <v>-27551.12999999989</v>
      </c>
    </row>
    <row r="31" spans="1:57" ht="15">
      <c r="A31" s="42" t="s">
        <v>37</v>
      </c>
      <c r="B31" s="6" t="s">
        <v>39</v>
      </c>
      <c r="C31" s="3">
        <v>1082.3</v>
      </c>
      <c r="D31" s="4">
        <v>263</v>
      </c>
      <c r="E31" s="5">
        <v>7785163.98</v>
      </c>
      <c r="F31" s="5">
        <v>-494043.1521449823</v>
      </c>
      <c r="G31" s="5">
        <v>0</v>
      </c>
      <c r="H31" s="5">
        <f t="shared" si="0"/>
        <v>7291120.827855018</v>
      </c>
      <c r="I31" s="5">
        <v>3043433.44</v>
      </c>
      <c r="J31" s="5">
        <v>315117.21465000004</v>
      </c>
      <c r="K31" s="5">
        <v>3932570.1732050176</v>
      </c>
      <c r="L31" s="5">
        <v>0</v>
      </c>
      <c r="M31" s="6">
        <f t="shared" si="1"/>
        <v>6736.691146498215</v>
      </c>
      <c r="N31" s="5"/>
      <c r="O31" s="3">
        <v>1080.8</v>
      </c>
      <c r="P31" s="4">
        <v>263</v>
      </c>
      <c r="Q31" s="5">
        <v>7775269.090000001</v>
      </c>
      <c r="R31" s="5">
        <v>-493415.23</v>
      </c>
      <c r="S31" s="5">
        <v>0</v>
      </c>
      <c r="T31" s="5">
        <f t="shared" si="2"/>
        <v>7281853.860000001</v>
      </c>
      <c r="U31" s="5">
        <v>3043433.44</v>
      </c>
      <c r="V31" s="5">
        <v>315117.21</v>
      </c>
      <c r="W31" s="5">
        <v>3923303.210000002</v>
      </c>
      <c r="X31" s="5">
        <v>0</v>
      </c>
      <c r="Y31" s="6">
        <f t="shared" si="3"/>
        <v>6737.466561806071</v>
      </c>
      <c r="Z31" s="2"/>
      <c r="AA31" s="14">
        <v>1074.6</v>
      </c>
      <c r="AB31" s="15">
        <v>322.2</v>
      </c>
      <c r="AC31" s="16">
        <v>7783462.76</v>
      </c>
      <c r="AD31" s="16">
        <v>-513992.72</v>
      </c>
      <c r="AE31" s="16">
        <v>0</v>
      </c>
      <c r="AF31" s="16">
        <f t="shared" si="4"/>
        <v>7269470.04</v>
      </c>
      <c r="AG31" s="16">
        <v>3107255.64</v>
      </c>
      <c r="AH31" s="16">
        <v>373042.1</v>
      </c>
      <c r="AI31" s="16">
        <v>3789172.3</v>
      </c>
      <c r="AJ31" s="16">
        <v>0</v>
      </c>
      <c r="AK31" s="17">
        <f t="shared" si="5"/>
        <v>6764.814852037968</v>
      </c>
      <c r="AM31" s="3">
        <v>1074.6</v>
      </c>
      <c r="AN31" s="4">
        <v>322.2</v>
      </c>
      <c r="AO31" s="5">
        <v>7783462.76</v>
      </c>
      <c r="AP31" s="5">
        <v>-545095.77</v>
      </c>
      <c r="AQ31" s="5">
        <v>0</v>
      </c>
      <c r="AR31" s="5">
        <f t="shared" si="6"/>
        <v>7238366.99</v>
      </c>
      <c r="AS31" s="5">
        <v>3107255.64</v>
      </c>
      <c r="AT31" s="5">
        <v>373042.1</v>
      </c>
      <c r="AU31" s="5">
        <v>3758069.25</v>
      </c>
      <c r="AV31" s="5">
        <v>0</v>
      </c>
      <c r="AW31" s="35">
        <f t="shared" si="7"/>
        <v>6735.871012469757</v>
      </c>
      <c r="AX31" s="63">
        <f t="shared" si="8"/>
        <v>-7.7000000000000455</v>
      </c>
      <c r="AY31" s="32">
        <f t="shared" si="9"/>
        <v>59.19999999999999</v>
      </c>
      <c r="AZ31" s="63">
        <f t="shared" si="10"/>
        <v>-0.8201340284576872</v>
      </c>
      <c r="BA31" s="32">
        <f t="shared" si="11"/>
        <v>-52753.837855017744</v>
      </c>
      <c r="BB31" s="63">
        <f t="shared" si="12"/>
        <v>-1.5955493363135247</v>
      </c>
      <c r="BC31" s="32">
        <f t="shared" si="13"/>
        <v>-43486.87000000104</v>
      </c>
      <c r="BD31" s="42">
        <f t="shared" si="14"/>
        <v>-28.943839568210933</v>
      </c>
      <c r="BE31" s="6">
        <f t="shared" si="15"/>
        <v>-31103.049999999814</v>
      </c>
    </row>
    <row r="32" spans="1:57" ht="15">
      <c r="A32" s="42" t="s">
        <v>40</v>
      </c>
      <c r="B32" s="6" t="s">
        <v>41</v>
      </c>
      <c r="C32" s="3">
        <v>97.8</v>
      </c>
      <c r="D32" s="4">
        <v>37</v>
      </c>
      <c r="E32" s="5">
        <v>1315151.4700000002</v>
      </c>
      <c r="F32" s="5">
        <v>-83458.94568901646</v>
      </c>
      <c r="G32" s="5">
        <v>0</v>
      </c>
      <c r="H32" s="5">
        <f t="shared" si="0"/>
        <v>1231692.5243109837</v>
      </c>
      <c r="I32" s="5">
        <v>392842.92</v>
      </c>
      <c r="J32" s="5">
        <v>52256.42240000001</v>
      </c>
      <c r="K32" s="5">
        <v>786593.1819109838</v>
      </c>
      <c r="L32" s="5">
        <v>0</v>
      </c>
      <c r="M32" s="6">
        <f t="shared" si="1"/>
        <v>12593.993091114353</v>
      </c>
      <c r="N32" s="5"/>
      <c r="O32" s="3">
        <v>97.8</v>
      </c>
      <c r="P32" s="4">
        <v>37</v>
      </c>
      <c r="Q32" s="5">
        <v>1315151.4700000002</v>
      </c>
      <c r="R32" s="5">
        <v>-83458.95</v>
      </c>
      <c r="S32" s="5">
        <v>0</v>
      </c>
      <c r="T32" s="5">
        <f t="shared" si="2"/>
        <v>1231692.5200000003</v>
      </c>
      <c r="U32" s="5">
        <v>392842.92</v>
      </c>
      <c r="V32" s="5">
        <v>52256.42</v>
      </c>
      <c r="W32" s="5">
        <v>786593.1800000003</v>
      </c>
      <c r="X32" s="5">
        <v>0</v>
      </c>
      <c r="Y32" s="6">
        <f t="shared" si="3"/>
        <v>12593.993047034768</v>
      </c>
      <c r="Z32" s="2"/>
      <c r="AA32" s="14">
        <v>105.2</v>
      </c>
      <c r="AB32" s="15">
        <v>37.9</v>
      </c>
      <c r="AC32" s="16">
        <v>1394052.29</v>
      </c>
      <c r="AD32" s="16">
        <v>-92058.35</v>
      </c>
      <c r="AE32" s="16">
        <v>0</v>
      </c>
      <c r="AF32" s="16">
        <f t="shared" si="4"/>
        <v>1301993.94</v>
      </c>
      <c r="AG32" s="16">
        <v>370955.98</v>
      </c>
      <c r="AH32" s="16">
        <v>57320.63</v>
      </c>
      <c r="AI32" s="16">
        <v>873717.33</v>
      </c>
      <c r="AJ32" s="16">
        <v>0</v>
      </c>
      <c r="AK32" s="17">
        <f t="shared" si="5"/>
        <v>12376.368250950569</v>
      </c>
      <c r="AM32" s="3">
        <v>105.2</v>
      </c>
      <c r="AN32" s="4">
        <v>37.9</v>
      </c>
      <c r="AO32" s="5">
        <v>1394052.29</v>
      </c>
      <c r="AP32" s="5">
        <v>-97629.04</v>
      </c>
      <c r="AQ32" s="5">
        <v>0</v>
      </c>
      <c r="AR32" s="5">
        <f t="shared" si="6"/>
        <v>1296423.25</v>
      </c>
      <c r="AS32" s="5">
        <v>370955.98</v>
      </c>
      <c r="AT32" s="5">
        <v>57320.63</v>
      </c>
      <c r="AU32" s="5">
        <v>868146.64</v>
      </c>
      <c r="AV32" s="5">
        <v>0</v>
      </c>
      <c r="AW32" s="35">
        <f t="shared" si="7"/>
        <v>12323.414923954373</v>
      </c>
      <c r="AX32" s="63">
        <f t="shared" si="8"/>
        <v>7.400000000000006</v>
      </c>
      <c r="AY32" s="32">
        <f t="shared" si="9"/>
        <v>0.8999999999999986</v>
      </c>
      <c r="AZ32" s="63">
        <f t="shared" si="10"/>
        <v>-270.5781671599798</v>
      </c>
      <c r="BA32" s="32">
        <f t="shared" si="11"/>
        <v>64730.72568901628</v>
      </c>
      <c r="BB32" s="63">
        <f t="shared" si="12"/>
        <v>-270.578123080395</v>
      </c>
      <c r="BC32" s="32">
        <f t="shared" si="13"/>
        <v>64730.72999999975</v>
      </c>
      <c r="BD32" s="42">
        <f t="shared" si="14"/>
        <v>-52.953326996195756</v>
      </c>
      <c r="BE32" s="6">
        <f t="shared" si="15"/>
        <v>-5570.689999999944</v>
      </c>
    </row>
    <row r="33" spans="1:57" ht="15">
      <c r="A33" s="42" t="s">
        <v>40</v>
      </c>
      <c r="B33" s="6" t="s">
        <v>40</v>
      </c>
      <c r="C33" s="3">
        <v>179.8</v>
      </c>
      <c r="D33" s="4">
        <v>45</v>
      </c>
      <c r="E33" s="5">
        <v>2139724.17</v>
      </c>
      <c r="F33" s="5">
        <v>-135785.9739863316</v>
      </c>
      <c r="G33" s="5">
        <v>0</v>
      </c>
      <c r="H33" s="5">
        <f t="shared" si="0"/>
        <v>2003938.1960136683</v>
      </c>
      <c r="I33" s="5">
        <v>494683.16</v>
      </c>
      <c r="J33" s="5">
        <v>66225.0757</v>
      </c>
      <c r="K33" s="5">
        <v>1443029.9603136685</v>
      </c>
      <c r="L33" s="5">
        <v>0</v>
      </c>
      <c r="M33" s="6">
        <f t="shared" si="1"/>
        <v>11145.373726438644</v>
      </c>
      <c r="N33" s="5"/>
      <c r="O33" s="3">
        <v>179.8</v>
      </c>
      <c r="P33" s="4">
        <v>45</v>
      </c>
      <c r="Q33" s="5">
        <v>2139724.17</v>
      </c>
      <c r="R33" s="5">
        <v>-135785.97</v>
      </c>
      <c r="S33" s="5">
        <v>0</v>
      </c>
      <c r="T33" s="5">
        <f t="shared" si="2"/>
        <v>2003938.2</v>
      </c>
      <c r="U33" s="5">
        <v>494683.16</v>
      </c>
      <c r="V33" s="5">
        <v>66225.08</v>
      </c>
      <c r="W33" s="5">
        <v>1443029.96</v>
      </c>
      <c r="X33" s="5">
        <v>0</v>
      </c>
      <c r="Y33" s="6">
        <f t="shared" si="3"/>
        <v>11145.373748609565</v>
      </c>
      <c r="Z33" s="2"/>
      <c r="AA33" s="14">
        <v>183.7</v>
      </c>
      <c r="AB33" s="15">
        <v>37</v>
      </c>
      <c r="AC33" s="16">
        <v>2157010.92</v>
      </c>
      <c r="AD33" s="16">
        <v>-142441.47</v>
      </c>
      <c r="AE33" s="16">
        <v>0</v>
      </c>
      <c r="AF33" s="16">
        <f t="shared" si="4"/>
        <v>2014569.45</v>
      </c>
      <c r="AG33" s="16">
        <v>528234.32</v>
      </c>
      <c r="AH33" s="16">
        <v>69001.4</v>
      </c>
      <c r="AI33" s="16">
        <v>1417333.73</v>
      </c>
      <c r="AJ33" s="16">
        <v>0</v>
      </c>
      <c r="AK33" s="17">
        <f t="shared" si="5"/>
        <v>10966.627381600436</v>
      </c>
      <c r="AM33" s="3">
        <v>183.7</v>
      </c>
      <c r="AN33" s="4">
        <v>37</v>
      </c>
      <c r="AO33" s="5">
        <v>2157010.92</v>
      </c>
      <c r="AP33" s="5">
        <v>-151060.98</v>
      </c>
      <c r="AQ33" s="5">
        <v>0</v>
      </c>
      <c r="AR33" s="5">
        <f t="shared" si="6"/>
        <v>2005949.94</v>
      </c>
      <c r="AS33" s="5">
        <v>528234.32</v>
      </c>
      <c r="AT33" s="5">
        <v>69001.4</v>
      </c>
      <c r="AU33" s="5">
        <v>1408714.2200000002</v>
      </c>
      <c r="AV33" s="5">
        <v>0</v>
      </c>
      <c r="AW33" s="35">
        <f t="shared" si="7"/>
        <v>10919.705715841046</v>
      </c>
      <c r="AX33" s="63">
        <f t="shared" si="8"/>
        <v>3.8999999999999773</v>
      </c>
      <c r="AY33" s="32">
        <f t="shared" si="9"/>
        <v>-8</v>
      </c>
      <c r="AZ33" s="63">
        <f t="shared" si="10"/>
        <v>-225.66801059759746</v>
      </c>
      <c r="BA33" s="32">
        <f t="shared" si="11"/>
        <v>2011.743986331625</v>
      </c>
      <c r="BB33" s="63">
        <f t="shared" si="12"/>
        <v>-225.66803276851897</v>
      </c>
      <c r="BC33" s="32">
        <f t="shared" si="13"/>
        <v>2011.7399999999907</v>
      </c>
      <c r="BD33" s="42">
        <f t="shared" si="14"/>
        <v>-46.921665759389725</v>
      </c>
      <c r="BE33" s="6">
        <f t="shared" si="15"/>
        <v>-8619.51000000001</v>
      </c>
    </row>
    <row r="34" spans="1:57" ht="15">
      <c r="A34" s="42" t="s">
        <v>42</v>
      </c>
      <c r="B34" s="6" t="s">
        <v>42</v>
      </c>
      <c r="C34" s="3">
        <v>915.8</v>
      </c>
      <c r="D34" s="4">
        <v>170</v>
      </c>
      <c r="E34" s="5">
        <v>6988554.57</v>
      </c>
      <c r="F34" s="5">
        <v>-501.1442999999854</v>
      </c>
      <c r="G34" s="5">
        <v>0</v>
      </c>
      <c r="H34" s="5">
        <f t="shared" si="0"/>
        <v>6988053.4257000005</v>
      </c>
      <c r="I34" s="5">
        <v>6678936.82</v>
      </c>
      <c r="J34" s="5">
        <v>309116.6057</v>
      </c>
      <c r="K34" s="5">
        <v>0</v>
      </c>
      <c r="L34" s="5">
        <v>0</v>
      </c>
      <c r="M34" s="6">
        <f t="shared" si="1"/>
        <v>7630.545343633982</v>
      </c>
      <c r="N34" s="5"/>
      <c r="O34" s="3">
        <v>922.7</v>
      </c>
      <c r="P34" s="4">
        <v>170</v>
      </c>
      <c r="Q34" s="5">
        <v>7031704.4399999995</v>
      </c>
      <c r="R34" s="5">
        <v>-440.05</v>
      </c>
      <c r="S34" s="5">
        <v>0</v>
      </c>
      <c r="T34" s="5">
        <f t="shared" si="2"/>
        <v>7031264.39</v>
      </c>
      <c r="U34" s="5">
        <v>6722147.78</v>
      </c>
      <c r="V34" s="5">
        <v>309116.61</v>
      </c>
      <c r="W34" s="5">
        <v>-5.820766091346741E-10</v>
      </c>
      <c r="X34" s="5">
        <v>0</v>
      </c>
      <c r="Y34" s="6">
        <f t="shared" si="3"/>
        <v>7620.314717676384</v>
      </c>
      <c r="Z34" s="2"/>
      <c r="AA34" s="14">
        <v>918.1</v>
      </c>
      <c r="AB34" s="15">
        <v>158.1</v>
      </c>
      <c r="AC34" s="16">
        <v>6992134.5200000005</v>
      </c>
      <c r="AD34" s="16">
        <v>-234.91</v>
      </c>
      <c r="AE34" s="16">
        <v>0</v>
      </c>
      <c r="AF34" s="16">
        <f t="shared" si="4"/>
        <v>6991899.61</v>
      </c>
      <c r="AG34" s="16">
        <v>6713012.64</v>
      </c>
      <c r="AH34" s="16">
        <v>278886.97</v>
      </c>
      <c r="AI34" s="16">
        <v>6.984919309616089E-10</v>
      </c>
      <c r="AJ34" s="16">
        <v>-190.75</v>
      </c>
      <c r="AK34" s="17">
        <f t="shared" si="5"/>
        <v>7615.411022764405</v>
      </c>
      <c r="AM34" s="3">
        <v>918.1</v>
      </c>
      <c r="AN34" s="4">
        <v>158.1</v>
      </c>
      <c r="AO34" s="5">
        <v>6992134.5200000005</v>
      </c>
      <c r="AP34" s="5">
        <v>-234.91</v>
      </c>
      <c r="AQ34" s="5">
        <v>0</v>
      </c>
      <c r="AR34" s="5">
        <f t="shared" si="6"/>
        <v>6991899.61</v>
      </c>
      <c r="AS34" s="5">
        <v>6713012.64</v>
      </c>
      <c r="AT34" s="5">
        <v>278886.97</v>
      </c>
      <c r="AU34" s="5">
        <v>6.984919309616089E-10</v>
      </c>
      <c r="AV34" s="5">
        <v>-190.75</v>
      </c>
      <c r="AW34" s="35">
        <f t="shared" si="7"/>
        <v>7615.411022764405</v>
      </c>
      <c r="AX34" s="63">
        <f t="shared" si="8"/>
        <v>2.300000000000068</v>
      </c>
      <c r="AY34" s="32">
        <f t="shared" si="9"/>
        <v>-11.900000000000006</v>
      </c>
      <c r="AZ34" s="63">
        <f t="shared" si="10"/>
        <v>-15.134320869577095</v>
      </c>
      <c r="BA34" s="32">
        <f t="shared" si="11"/>
        <v>3846.184299999848</v>
      </c>
      <c r="BB34" s="63">
        <f t="shared" si="12"/>
        <v>-4.903694911979073</v>
      </c>
      <c r="BC34" s="32">
        <f t="shared" si="13"/>
        <v>-39364.77999999933</v>
      </c>
      <c r="BD34" s="42">
        <f t="shared" si="14"/>
        <v>0</v>
      </c>
      <c r="BE34" s="6">
        <f t="shared" si="15"/>
        <v>0</v>
      </c>
    </row>
    <row r="35" spans="1:57" ht="15">
      <c r="A35" s="42" t="s">
        <v>43</v>
      </c>
      <c r="B35" s="6" t="s">
        <v>44</v>
      </c>
      <c r="C35" s="3">
        <v>1075.8999999999999</v>
      </c>
      <c r="D35" s="4">
        <v>620</v>
      </c>
      <c r="E35" s="5">
        <v>7912711.9399999995</v>
      </c>
      <c r="F35" s="5">
        <v>-502137.29073601833</v>
      </c>
      <c r="G35" s="5">
        <v>0</v>
      </c>
      <c r="H35" s="5">
        <f t="shared" si="0"/>
        <v>7410574.649263981</v>
      </c>
      <c r="I35" s="5">
        <v>393654.87</v>
      </c>
      <c r="J35" s="5">
        <v>115866.83780000002</v>
      </c>
      <c r="K35" s="5">
        <v>6901052.941463981</v>
      </c>
      <c r="L35" s="5">
        <v>0</v>
      </c>
      <c r="M35" s="6">
        <f t="shared" si="1"/>
        <v>6887.79129032808</v>
      </c>
      <c r="N35" s="5"/>
      <c r="O35" s="3">
        <v>1079.7</v>
      </c>
      <c r="P35" s="4">
        <v>620</v>
      </c>
      <c r="Q35" s="5">
        <v>7936368.92</v>
      </c>
      <c r="R35" s="5">
        <v>-503638.55</v>
      </c>
      <c r="S35" s="5">
        <v>0</v>
      </c>
      <c r="T35" s="5">
        <f t="shared" si="2"/>
        <v>7432730.37</v>
      </c>
      <c r="U35" s="5">
        <v>393654.87</v>
      </c>
      <c r="V35" s="5">
        <v>115866.84</v>
      </c>
      <c r="W35" s="5">
        <v>6923208.66</v>
      </c>
      <c r="X35" s="5">
        <v>0</v>
      </c>
      <c r="Y35" s="6">
        <f t="shared" si="3"/>
        <v>6884.069991664351</v>
      </c>
      <c r="Z35" s="2"/>
      <c r="AA35" s="14">
        <v>1074.7</v>
      </c>
      <c r="AB35" s="15">
        <v>595</v>
      </c>
      <c r="AC35" s="16">
        <v>7848171.53</v>
      </c>
      <c r="AD35" s="16">
        <v>-518265.86</v>
      </c>
      <c r="AE35" s="16">
        <v>0</v>
      </c>
      <c r="AF35" s="16">
        <f t="shared" si="4"/>
        <v>7329905.67</v>
      </c>
      <c r="AG35" s="16">
        <v>400593.08</v>
      </c>
      <c r="AH35" s="16">
        <v>123111.27</v>
      </c>
      <c r="AI35" s="16">
        <v>6806201.32</v>
      </c>
      <c r="AJ35" s="16">
        <v>0</v>
      </c>
      <c r="AK35" s="17">
        <f t="shared" si="5"/>
        <v>6820.420275425699</v>
      </c>
      <c r="AM35" s="3">
        <v>1074.7</v>
      </c>
      <c r="AN35" s="4">
        <v>595</v>
      </c>
      <c r="AO35" s="5">
        <v>7848171.53</v>
      </c>
      <c r="AP35" s="5">
        <v>-549627.5</v>
      </c>
      <c r="AQ35" s="5">
        <v>0</v>
      </c>
      <c r="AR35" s="5">
        <f t="shared" si="6"/>
        <v>7298544.03</v>
      </c>
      <c r="AS35" s="5">
        <v>400593.08</v>
      </c>
      <c r="AT35" s="5">
        <v>123111.27</v>
      </c>
      <c r="AU35" s="5">
        <v>6774839.680000001</v>
      </c>
      <c r="AV35" s="5">
        <v>0</v>
      </c>
      <c r="AW35" s="35">
        <f t="shared" si="7"/>
        <v>6791.238513073416</v>
      </c>
      <c r="AX35" s="63">
        <f t="shared" si="8"/>
        <v>-1.199999999999818</v>
      </c>
      <c r="AY35" s="32">
        <f t="shared" si="9"/>
        <v>-25</v>
      </c>
      <c r="AZ35" s="63">
        <f t="shared" si="10"/>
        <v>-96.55277725466476</v>
      </c>
      <c r="BA35" s="32">
        <f t="shared" si="11"/>
        <v>-112030.61926398054</v>
      </c>
      <c r="BB35" s="63">
        <f t="shared" si="12"/>
        <v>-92.83147859093515</v>
      </c>
      <c r="BC35" s="32">
        <f t="shared" si="13"/>
        <v>-134186.33999999985</v>
      </c>
      <c r="BD35" s="42">
        <f t="shared" si="14"/>
        <v>-29.18176235228384</v>
      </c>
      <c r="BE35" s="6">
        <f t="shared" si="15"/>
        <v>-31361.639999999665</v>
      </c>
    </row>
    <row r="36" spans="1:57" ht="15">
      <c r="A36" s="42" t="s">
        <v>43</v>
      </c>
      <c r="B36" s="6" t="s">
        <v>45</v>
      </c>
      <c r="C36" s="3">
        <v>318.9</v>
      </c>
      <c r="D36" s="4">
        <v>134</v>
      </c>
      <c r="E36" s="5">
        <v>2950428.79</v>
      </c>
      <c r="F36" s="5">
        <v>-187232.93990153127</v>
      </c>
      <c r="G36" s="5">
        <v>0</v>
      </c>
      <c r="H36" s="5">
        <f t="shared" si="0"/>
        <v>2763195.850098469</v>
      </c>
      <c r="I36" s="5">
        <v>156459.11</v>
      </c>
      <c r="J36" s="5">
        <v>35648.03830000001</v>
      </c>
      <c r="K36" s="5">
        <v>2571088.701798469</v>
      </c>
      <c r="L36" s="5">
        <v>0</v>
      </c>
      <c r="M36" s="6">
        <f t="shared" si="1"/>
        <v>8664.772185946907</v>
      </c>
      <c r="N36" s="5"/>
      <c r="O36" s="3">
        <v>322</v>
      </c>
      <c r="P36" s="4">
        <v>134</v>
      </c>
      <c r="Q36" s="5">
        <v>2967280.2199999997</v>
      </c>
      <c r="R36" s="5">
        <v>-188302.32</v>
      </c>
      <c r="S36" s="5">
        <v>0</v>
      </c>
      <c r="T36" s="5">
        <f t="shared" si="2"/>
        <v>2778977.9</v>
      </c>
      <c r="U36" s="5">
        <v>156459.11</v>
      </c>
      <c r="V36" s="5">
        <v>35648.04</v>
      </c>
      <c r="W36" s="5">
        <v>2586870.75</v>
      </c>
      <c r="X36" s="5">
        <v>0</v>
      </c>
      <c r="Y36" s="6">
        <f t="shared" si="3"/>
        <v>8630.366149068323</v>
      </c>
      <c r="Z36" s="2"/>
      <c r="AA36" s="14">
        <v>324</v>
      </c>
      <c r="AB36" s="15">
        <v>138.8</v>
      </c>
      <c r="AC36" s="16">
        <v>2982994.27</v>
      </c>
      <c r="AD36" s="16">
        <v>-196986.53</v>
      </c>
      <c r="AE36" s="16">
        <v>0</v>
      </c>
      <c r="AF36" s="16">
        <f t="shared" si="4"/>
        <v>2786007.74</v>
      </c>
      <c r="AG36" s="16">
        <v>161640.17</v>
      </c>
      <c r="AH36" s="16">
        <v>31602.19</v>
      </c>
      <c r="AI36" s="16">
        <v>2592765.3800000004</v>
      </c>
      <c r="AJ36" s="16">
        <v>0</v>
      </c>
      <c r="AK36" s="17">
        <f t="shared" si="5"/>
        <v>8598.789320987655</v>
      </c>
      <c r="AM36" s="3">
        <v>324</v>
      </c>
      <c r="AN36" s="4">
        <v>138.8</v>
      </c>
      <c r="AO36" s="5">
        <v>2982994.27</v>
      </c>
      <c r="AP36" s="5">
        <v>-208906.71</v>
      </c>
      <c r="AQ36" s="5">
        <v>0</v>
      </c>
      <c r="AR36" s="5">
        <f t="shared" si="6"/>
        <v>2774087.56</v>
      </c>
      <c r="AS36" s="5">
        <v>161640.17</v>
      </c>
      <c r="AT36" s="5">
        <v>31602.19</v>
      </c>
      <c r="AU36" s="5">
        <v>2580845.2</v>
      </c>
      <c r="AV36" s="5">
        <v>0</v>
      </c>
      <c r="AW36" s="35">
        <f t="shared" si="7"/>
        <v>8561.99864197531</v>
      </c>
      <c r="AX36" s="63">
        <f t="shared" si="8"/>
        <v>5.100000000000023</v>
      </c>
      <c r="AY36" s="32">
        <f t="shared" si="9"/>
        <v>4.800000000000011</v>
      </c>
      <c r="AZ36" s="63">
        <f t="shared" si="10"/>
        <v>-102.77354397159797</v>
      </c>
      <c r="BA36" s="32">
        <f t="shared" si="11"/>
        <v>10891.709901531227</v>
      </c>
      <c r="BB36" s="63">
        <f t="shared" si="12"/>
        <v>-68.36750709301305</v>
      </c>
      <c r="BC36" s="32">
        <f t="shared" si="13"/>
        <v>-4890.339999999851</v>
      </c>
      <c r="BD36" s="42">
        <f t="shared" si="14"/>
        <v>-36.79067901234521</v>
      </c>
      <c r="BE36" s="6">
        <f t="shared" si="15"/>
        <v>-11920.180000000168</v>
      </c>
    </row>
    <row r="37" spans="1:57" ht="15">
      <c r="A37" s="42" t="s">
        <v>43</v>
      </c>
      <c r="B37" s="6" t="s">
        <v>46</v>
      </c>
      <c r="C37" s="3">
        <v>286.20000000000005</v>
      </c>
      <c r="D37" s="4">
        <v>180</v>
      </c>
      <c r="E37" s="5">
        <v>2834791.7399999998</v>
      </c>
      <c r="F37" s="5">
        <v>-179894.66252760406</v>
      </c>
      <c r="G37" s="5">
        <v>0</v>
      </c>
      <c r="H37" s="5">
        <f t="shared" si="0"/>
        <v>2654897.0774723957</v>
      </c>
      <c r="I37" s="5">
        <v>467388.91</v>
      </c>
      <c r="J37" s="5">
        <v>101595.92765000001</v>
      </c>
      <c r="K37" s="5">
        <v>2085912.2398223956</v>
      </c>
      <c r="L37" s="5">
        <v>0</v>
      </c>
      <c r="M37" s="6">
        <f t="shared" si="1"/>
        <v>9276.369942251556</v>
      </c>
      <c r="N37" s="5"/>
      <c r="O37" s="3">
        <v>268.9</v>
      </c>
      <c r="P37" s="4">
        <v>180</v>
      </c>
      <c r="Q37" s="5">
        <v>2751817.5</v>
      </c>
      <c r="R37" s="5">
        <v>-174629.15</v>
      </c>
      <c r="S37" s="5">
        <v>0</v>
      </c>
      <c r="T37" s="5">
        <f t="shared" si="2"/>
        <v>2577188.35</v>
      </c>
      <c r="U37" s="5">
        <v>467388.91</v>
      </c>
      <c r="V37" s="5">
        <v>101595.93</v>
      </c>
      <c r="W37" s="5">
        <v>2008203.51</v>
      </c>
      <c r="X37" s="5">
        <v>0</v>
      </c>
      <c r="Y37" s="6">
        <f t="shared" si="3"/>
        <v>9584.188731870585</v>
      </c>
      <c r="Z37" s="2"/>
      <c r="AA37" s="14">
        <v>265.9</v>
      </c>
      <c r="AB37" s="15">
        <v>159.6</v>
      </c>
      <c r="AC37" s="16">
        <v>2719560.31</v>
      </c>
      <c r="AD37" s="16">
        <v>-179590.27</v>
      </c>
      <c r="AE37" s="16">
        <v>0</v>
      </c>
      <c r="AF37" s="16">
        <f t="shared" si="4"/>
        <v>2539970.04</v>
      </c>
      <c r="AG37" s="16">
        <v>464062.34</v>
      </c>
      <c r="AH37" s="16">
        <v>90843.62</v>
      </c>
      <c r="AI37" s="16">
        <v>1985064.08</v>
      </c>
      <c r="AJ37" s="16">
        <v>0</v>
      </c>
      <c r="AK37" s="17">
        <f t="shared" si="5"/>
        <v>9552.350658142159</v>
      </c>
      <c r="AM37" s="3">
        <v>265.9</v>
      </c>
      <c r="AN37" s="4">
        <v>159.6</v>
      </c>
      <c r="AO37" s="5">
        <v>2719560.31</v>
      </c>
      <c r="AP37" s="5">
        <v>-190457.75</v>
      </c>
      <c r="AQ37" s="5">
        <v>0</v>
      </c>
      <c r="AR37" s="5">
        <f t="shared" si="6"/>
        <v>2529102.56</v>
      </c>
      <c r="AS37" s="5">
        <v>464062.34</v>
      </c>
      <c r="AT37" s="5">
        <v>90843.62</v>
      </c>
      <c r="AU37" s="5">
        <v>1974196.6</v>
      </c>
      <c r="AV37" s="5">
        <v>0</v>
      </c>
      <c r="AW37" s="35">
        <f t="shared" si="7"/>
        <v>9511.480105302746</v>
      </c>
      <c r="AX37" s="63">
        <f t="shared" si="8"/>
        <v>-20.300000000000068</v>
      </c>
      <c r="AY37" s="32">
        <f t="shared" si="9"/>
        <v>-20.400000000000006</v>
      </c>
      <c r="AZ37" s="63">
        <f t="shared" si="10"/>
        <v>235.11016305118937</v>
      </c>
      <c r="BA37" s="32">
        <f t="shared" si="11"/>
        <v>-125794.51747239567</v>
      </c>
      <c r="BB37" s="63">
        <f t="shared" si="12"/>
        <v>-72.70862656783902</v>
      </c>
      <c r="BC37" s="32">
        <f t="shared" si="13"/>
        <v>-48085.79000000004</v>
      </c>
      <c r="BD37" s="42">
        <f t="shared" si="14"/>
        <v>-40.870552839412994</v>
      </c>
      <c r="BE37" s="6">
        <f t="shared" si="15"/>
        <v>-10867.479999999981</v>
      </c>
    </row>
    <row r="38" spans="1:57" ht="15">
      <c r="A38" s="42" t="s">
        <v>47</v>
      </c>
      <c r="B38" s="6" t="s">
        <v>48</v>
      </c>
      <c r="C38" s="3">
        <v>208</v>
      </c>
      <c r="D38" s="4">
        <v>184</v>
      </c>
      <c r="E38" s="5">
        <v>2457092.46</v>
      </c>
      <c r="F38" s="5">
        <v>-155926.02894024958</v>
      </c>
      <c r="G38" s="5">
        <v>0</v>
      </c>
      <c r="H38" s="5">
        <f t="shared" si="0"/>
        <v>2301166.4310597503</v>
      </c>
      <c r="I38" s="5">
        <v>1135858.61</v>
      </c>
      <c r="J38" s="5">
        <v>71371.18660000002</v>
      </c>
      <c r="K38" s="5">
        <v>1093936.6344597503</v>
      </c>
      <c r="L38" s="5">
        <v>0</v>
      </c>
      <c r="M38" s="6">
        <f t="shared" si="1"/>
        <v>11063.300149325722</v>
      </c>
      <c r="N38" s="5"/>
      <c r="O38" s="3">
        <v>208</v>
      </c>
      <c r="P38" s="4">
        <v>184</v>
      </c>
      <c r="Q38" s="5">
        <v>2457092.46</v>
      </c>
      <c r="R38" s="5">
        <v>-155926.03</v>
      </c>
      <c r="S38" s="5">
        <v>0</v>
      </c>
      <c r="T38" s="5">
        <f t="shared" si="2"/>
        <v>2301166.43</v>
      </c>
      <c r="U38" s="5">
        <v>1135858.61</v>
      </c>
      <c r="V38" s="5">
        <v>71371.19</v>
      </c>
      <c r="W38" s="5">
        <v>1093936.6300000001</v>
      </c>
      <c r="X38" s="5">
        <v>0</v>
      </c>
      <c r="Y38" s="6">
        <f t="shared" si="3"/>
        <v>11063.30014423077</v>
      </c>
      <c r="Z38" s="2"/>
      <c r="AA38" s="14">
        <v>231.7</v>
      </c>
      <c r="AB38" s="15">
        <v>194.6</v>
      </c>
      <c r="AC38" s="16">
        <v>2589232.4</v>
      </c>
      <c r="AD38" s="16">
        <v>-170983.87</v>
      </c>
      <c r="AE38" s="16">
        <v>0</v>
      </c>
      <c r="AF38" s="16">
        <f t="shared" si="4"/>
        <v>2418248.53</v>
      </c>
      <c r="AG38" s="16">
        <v>1034373.15</v>
      </c>
      <c r="AH38" s="16">
        <v>58779.42</v>
      </c>
      <c r="AI38" s="16">
        <v>1325095.96</v>
      </c>
      <c r="AJ38" s="16">
        <v>0</v>
      </c>
      <c r="AK38" s="17">
        <f t="shared" si="5"/>
        <v>10436.981139404403</v>
      </c>
      <c r="AM38" s="3">
        <v>231.7</v>
      </c>
      <c r="AN38" s="4">
        <v>194.6</v>
      </c>
      <c r="AO38" s="5">
        <v>2589232.4</v>
      </c>
      <c r="AP38" s="5">
        <v>-181330.56</v>
      </c>
      <c r="AQ38" s="5">
        <v>0</v>
      </c>
      <c r="AR38" s="5">
        <f t="shared" si="6"/>
        <v>2407901.84</v>
      </c>
      <c r="AS38" s="5">
        <v>1034373.15</v>
      </c>
      <c r="AT38" s="5">
        <v>58779.42</v>
      </c>
      <c r="AU38" s="5">
        <v>1314749.27</v>
      </c>
      <c r="AV38" s="5">
        <v>0</v>
      </c>
      <c r="AW38" s="35">
        <f t="shared" si="7"/>
        <v>10392.325593439793</v>
      </c>
      <c r="AX38" s="63">
        <f t="shared" si="8"/>
        <v>23.69999999999999</v>
      </c>
      <c r="AY38" s="32">
        <f t="shared" si="9"/>
        <v>10.599999999999994</v>
      </c>
      <c r="AZ38" s="63">
        <f t="shared" si="10"/>
        <v>-670.9745558859286</v>
      </c>
      <c r="BA38" s="32">
        <f t="shared" si="11"/>
        <v>106735.40894024959</v>
      </c>
      <c r="BB38" s="63">
        <f t="shared" si="12"/>
        <v>-670.9745507909774</v>
      </c>
      <c r="BC38" s="32">
        <f t="shared" si="13"/>
        <v>106735.40999999968</v>
      </c>
      <c r="BD38" s="42">
        <f t="shared" si="14"/>
        <v>-44.6555459646097</v>
      </c>
      <c r="BE38" s="6">
        <f t="shared" si="15"/>
        <v>-10346.689999999944</v>
      </c>
    </row>
    <row r="39" spans="1:57" ht="15">
      <c r="A39" s="42" t="s">
        <v>47</v>
      </c>
      <c r="B39" s="6" t="s">
        <v>49</v>
      </c>
      <c r="C39" s="3">
        <v>288.2</v>
      </c>
      <c r="D39" s="4">
        <v>197</v>
      </c>
      <c r="E39" s="5">
        <v>2842079.53</v>
      </c>
      <c r="F39" s="5">
        <v>-180357.14254125828</v>
      </c>
      <c r="G39" s="5">
        <v>0</v>
      </c>
      <c r="H39" s="5">
        <f t="shared" si="0"/>
        <v>2661722.3874587417</v>
      </c>
      <c r="I39" s="5">
        <v>1689057.25</v>
      </c>
      <c r="J39" s="5">
        <v>87894.67610000001</v>
      </c>
      <c r="K39" s="5">
        <v>884770.4613587416</v>
      </c>
      <c r="L39" s="5">
        <v>0</v>
      </c>
      <c r="M39" s="6">
        <f t="shared" si="1"/>
        <v>9235.677957872109</v>
      </c>
      <c r="N39" s="5"/>
      <c r="O39" s="3">
        <v>259.3</v>
      </c>
      <c r="P39" s="4">
        <v>197</v>
      </c>
      <c r="Q39" s="5">
        <v>2719076.33</v>
      </c>
      <c r="R39" s="5">
        <v>-172551.41</v>
      </c>
      <c r="S39" s="5">
        <v>0</v>
      </c>
      <c r="T39" s="5">
        <f t="shared" si="2"/>
        <v>2546524.92</v>
      </c>
      <c r="U39" s="5">
        <v>1689057.25</v>
      </c>
      <c r="V39" s="5">
        <v>87894.68</v>
      </c>
      <c r="W39" s="5">
        <v>769572.99</v>
      </c>
      <c r="X39" s="5">
        <v>0</v>
      </c>
      <c r="Y39" s="6">
        <f t="shared" si="3"/>
        <v>9820.767142306207</v>
      </c>
      <c r="Z39" s="2"/>
      <c r="AA39" s="14">
        <v>260.1</v>
      </c>
      <c r="AB39" s="15">
        <v>181.8</v>
      </c>
      <c r="AC39" s="16">
        <v>2704182.6300000004</v>
      </c>
      <c r="AD39" s="16">
        <v>-178574.78</v>
      </c>
      <c r="AE39" s="16">
        <v>0</v>
      </c>
      <c r="AF39" s="16">
        <f t="shared" si="4"/>
        <v>2525607.8500000006</v>
      </c>
      <c r="AG39" s="16">
        <v>1752060.16</v>
      </c>
      <c r="AH39" s="16">
        <v>78145.44</v>
      </c>
      <c r="AI39" s="16">
        <v>695402.2500000007</v>
      </c>
      <c r="AJ39" s="16">
        <v>0</v>
      </c>
      <c r="AK39" s="17">
        <f t="shared" si="5"/>
        <v>9710.141676278356</v>
      </c>
      <c r="AM39" s="3">
        <v>260.1</v>
      </c>
      <c r="AN39" s="4">
        <v>181.8</v>
      </c>
      <c r="AO39" s="5">
        <v>2704182.6300000004</v>
      </c>
      <c r="AP39" s="5">
        <v>-189380.82</v>
      </c>
      <c r="AQ39" s="5">
        <v>0</v>
      </c>
      <c r="AR39" s="5">
        <f t="shared" si="6"/>
        <v>2514801.8100000005</v>
      </c>
      <c r="AS39" s="5">
        <v>1752060.16</v>
      </c>
      <c r="AT39" s="5">
        <v>78145.44</v>
      </c>
      <c r="AU39" s="5">
        <v>684596.2100000007</v>
      </c>
      <c r="AV39" s="5">
        <v>0</v>
      </c>
      <c r="AW39" s="35">
        <f t="shared" si="7"/>
        <v>9668.59596309112</v>
      </c>
      <c r="AX39" s="63">
        <f t="shared" si="8"/>
        <v>-28.099999999999966</v>
      </c>
      <c r="AY39" s="32">
        <f t="shared" si="9"/>
        <v>-15.199999999999989</v>
      </c>
      <c r="AZ39" s="63">
        <f t="shared" si="10"/>
        <v>432.9180052190113</v>
      </c>
      <c r="BA39" s="32">
        <f t="shared" si="11"/>
        <v>-146920.57745874114</v>
      </c>
      <c r="BB39" s="63">
        <f t="shared" si="12"/>
        <v>-152.17117921508725</v>
      </c>
      <c r="BC39" s="32">
        <f t="shared" si="13"/>
        <v>-31723.109999999404</v>
      </c>
      <c r="BD39" s="42">
        <f t="shared" si="14"/>
        <v>-41.54571318723538</v>
      </c>
      <c r="BE39" s="6">
        <f t="shared" si="15"/>
        <v>-10806.040000000037</v>
      </c>
    </row>
    <row r="40" spans="1:57" ht="15">
      <c r="A40" s="42" t="s">
        <v>50</v>
      </c>
      <c r="B40" s="6" t="s">
        <v>50</v>
      </c>
      <c r="C40" s="3">
        <v>501.79999999999995</v>
      </c>
      <c r="D40" s="4">
        <v>271</v>
      </c>
      <c r="E40" s="5">
        <v>3982826.2199999997</v>
      </c>
      <c r="F40" s="5">
        <v>-252748.43602902305</v>
      </c>
      <c r="G40" s="5">
        <v>0</v>
      </c>
      <c r="H40" s="5">
        <f t="shared" si="0"/>
        <v>3730077.7839709767</v>
      </c>
      <c r="I40" s="5">
        <v>547043.91</v>
      </c>
      <c r="J40" s="5">
        <v>81763.84265</v>
      </c>
      <c r="K40" s="5">
        <v>3101270.0313209766</v>
      </c>
      <c r="L40" s="5">
        <v>0</v>
      </c>
      <c r="M40" s="6">
        <f t="shared" si="1"/>
        <v>7433.395344701031</v>
      </c>
      <c r="N40" s="5"/>
      <c r="O40" s="3">
        <v>501.79999999999995</v>
      </c>
      <c r="P40" s="4">
        <v>271</v>
      </c>
      <c r="Q40" s="5">
        <v>3982826.2199999997</v>
      </c>
      <c r="R40" s="5">
        <v>-252748.44</v>
      </c>
      <c r="S40" s="5">
        <v>0</v>
      </c>
      <c r="T40" s="5">
        <f t="shared" si="2"/>
        <v>3730077.78</v>
      </c>
      <c r="U40" s="5">
        <v>547043.91</v>
      </c>
      <c r="V40" s="5">
        <v>81763.84</v>
      </c>
      <c r="W40" s="5">
        <v>3101270.03</v>
      </c>
      <c r="X40" s="5">
        <v>0</v>
      </c>
      <c r="Y40" s="6">
        <f t="shared" si="3"/>
        <v>7433.395336787565</v>
      </c>
      <c r="Z40" s="2"/>
      <c r="AA40" s="14">
        <v>497.4</v>
      </c>
      <c r="AB40" s="15">
        <v>289.4</v>
      </c>
      <c r="AC40" s="16">
        <v>3976277.85</v>
      </c>
      <c r="AD40" s="16">
        <v>-262579.51</v>
      </c>
      <c r="AE40" s="16">
        <v>0</v>
      </c>
      <c r="AF40" s="16">
        <f t="shared" si="4"/>
        <v>3713698.34</v>
      </c>
      <c r="AG40" s="16">
        <v>553189.1</v>
      </c>
      <c r="AH40" s="16">
        <v>71682.57</v>
      </c>
      <c r="AI40" s="16">
        <v>3088826.67</v>
      </c>
      <c r="AJ40" s="16">
        <v>0</v>
      </c>
      <c r="AK40" s="17">
        <f t="shared" si="5"/>
        <v>7466.221029352634</v>
      </c>
      <c r="AM40" s="3">
        <v>497.4</v>
      </c>
      <c r="AN40" s="4">
        <v>289.4</v>
      </c>
      <c r="AO40" s="5">
        <v>3976277.85</v>
      </c>
      <c r="AP40" s="5">
        <v>-278468.89</v>
      </c>
      <c r="AQ40" s="5">
        <v>0</v>
      </c>
      <c r="AR40" s="5">
        <f t="shared" si="6"/>
        <v>3697808.96</v>
      </c>
      <c r="AS40" s="5">
        <v>553189.1</v>
      </c>
      <c r="AT40" s="5">
        <v>71682.57</v>
      </c>
      <c r="AU40" s="5">
        <v>3072937.29</v>
      </c>
      <c r="AV40" s="5">
        <v>0</v>
      </c>
      <c r="AW40" s="35">
        <f t="shared" si="7"/>
        <v>7434.2761560112585</v>
      </c>
      <c r="AX40" s="63">
        <f t="shared" si="8"/>
        <v>-4.399999999999977</v>
      </c>
      <c r="AY40" s="32">
        <f t="shared" si="9"/>
        <v>18.399999999999977</v>
      </c>
      <c r="AZ40" s="63">
        <f t="shared" si="10"/>
        <v>0.8808113102277275</v>
      </c>
      <c r="BA40" s="32">
        <f t="shared" si="11"/>
        <v>-32268.82397097675</v>
      </c>
      <c r="BB40" s="63">
        <f t="shared" si="12"/>
        <v>0.8808192236938339</v>
      </c>
      <c r="BC40" s="32">
        <f t="shared" si="13"/>
        <v>-32268.819999999832</v>
      </c>
      <c r="BD40" s="42">
        <f t="shared" si="14"/>
        <v>-31.94487334137557</v>
      </c>
      <c r="BE40" s="6">
        <f t="shared" si="15"/>
        <v>-15889.379999999888</v>
      </c>
    </row>
    <row r="41" spans="1:57" ht="15">
      <c r="A41" s="42" t="s">
        <v>51</v>
      </c>
      <c r="B41" s="6" t="s">
        <v>52</v>
      </c>
      <c r="C41" s="3">
        <v>466.3</v>
      </c>
      <c r="D41" s="4">
        <v>158</v>
      </c>
      <c r="E41" s="5">
        <v>3711437.7399999998</v>
      </c>
      <c r="F41" s="5">
        <v>-235526.24000855652</v>
      </c>
      <c r="G41" s="5">
        <v>0</v>
      </c>
      <c r="H41" s="5">
        <f t="shared" si="0"/>
        <v>3475911.499991443</v>
      </c>
      <c r="I41" s="5">
        <v>2122863.99</v>
      </c>
      <c r="J41" s="5">
        <v>251007.10460000005</v>
      </c>
      <c r="K41" s="5">
        <v>1102040.4053914428</v>
      </c>
      <c r="L41" s="5">
        <v>0</v>
      </c>
      <c r="M41" s="6">
        <f t="shared" si="1"/>
        <v>7454.238687521859</v>
      </c>
      <c r="N41" s="5"/>
      <c r="O41" s="3">
        <v>466.20000000000005</v>
      </c>
      <c r="P41" s="4">
        <v>158</v>
      </c>
      <c r="Q41" s="5">
        <v>3710672.98</v>
      </c>
      <c r="R41" s="5">
        <v>-235477.71</v>
      </c>
      <c r="S41" s="5">
        <v>0</v>
      </c>
      <c r="T41" s="5">
        <f t="shared" si="2"/>
        <v>3475195.27</v>
      </c>
      <c r="U41" s="5">
        <v>2122863.99</v>
      </c>
      <c r="V41" s="5">
        <v>251007.1</v>
      </c>
      <c r="W41" s="5">
        <v>1101324.1799999997</v>
      </c>
      <c r="X41" s="5">
        <v>0</v>
      </c>
      <c r="Y41" s="6">
        <f t="shared" si="3"/>
        <v>7454.301308451308</v>
      </c>
      <c r="Z41" s="2"/>
      <c r="AA41" s="14">
        <v>465.5</v>
      </c>
      <c r="AB41" s="15">
        <v>131.6</v>
      </c>
      <c r="AC41" s="16">
        <v>3681286.92</v>
      </c>
      <c r="AD41" s="16">
        <v>-243099.34</v>
      </c>
      <c r="AE41" s="16">
        <v>0</v>
      </c>
      <c r="AF41" s="16">
        <f t="shared" si="4"/>
        <v>3438187.58</v>
      </c>
      <c r="AG41" s="16">
        <v>2131820.86</v>
      </c>
      <c r="AH41" s="16">
        <v>253371</v>
      </c>
      <c r="AI41" s="16">
        <v>1052995.7200000002</v>
      </c>
      <c r="AJ41" s="16">
        <v>0</v>
      </c>
      <c r="AK41" s="17">
        <f t="shared" si="5"/>
        <v>7386.009838882922</v>
      </c>
      <c r="AM41" s="3">
        <v>465.5</v>
      </c>
      <c r="AN41" s="4">
        <v>131.6</v>
      </c>
      <c r="AO41" s="5">
        <v>3681286.92</v>
      </c>
      <c r="AP41" s="5">
        <v>-257809.92</v>
      </c>
      <c r="AQ41" s="5">
        <v>0</v>
      </c>
      <c r="AR41" s="5">
        <f t="shared" si="6"/>
        <v>3423477</v>
      </c>
      <c r="AS41" s="5">
        <v>2131820.86</v>
      </c>
      <c r="AT41" s="5">
        <v>253371</v>
      </c>
      <c r="AU41" s="5">
        <v>1038285.1400000001</v>
      </c>
      <c r="AV41" s="5">
        <v>0</v>
      </c>
      <c r="AW41" s="35">
        <f t="shared" si="7"/>
        <v>7354.408163265306</v>
      </c>
      <c r="AX41" s="63">
        <f t="shared" si="8"/>
        <v>-0.8000000000000114</v>
      </c>
      <c r="AY41" s="32">
        <f t="shared" si="9"/>
        <v>-26.400000000000006</v>
      </c>
      <c r="AZ41" s="63">
        <f t="shared" si="10"/>
        <v>-99.83052425655296</v>
      </c>
      <c r="BA41" s="32">
        <f t="shared" si="11"/>
        <v>-52434.49999144301</v>
      </c>
      <c r="BB41" s="63">
        <f t="shared" si="12"/>
        <v>-99.89314518600168</v>
      </c>
      <c r="BC41" s="32">
        <f t="shared" si="13"/>
        <v>-51718.27000000002</v>
      </c>
      <c r="BD41" s="42">
        <f t="shared" si="14"/>
        <v>-31.60167561761591</v>
      </c>
      <c r="BE41" s="6">
        <f t="shared" si="15"/>
        <v>-14710.580000000075</v>
      </c>
    </row>
    <row r="42" spans="1:57" ht="15">
      <c r="A42" s="42" t="s">
        <v>53</v>
      </c>
      <c r="B42" s="6" t="s">
        <v>53</v>
      </c>
      <c r="C42" s="3">
        <v>5116.5</v>
      </c>
      <c r="D42" s="4">
        <v>1843</v>
      </c>
      <c r="E42" s="5">
        <v>35516653.12</v>
      </c>
      <c r="F42" s="5">
        <v>-2253871.505612746</v>
      </c>
      <c r="G42" s="5">
        <v>0</v>
      </c>
      <c r="H42" s="5">
        <f t="shared" si="0"/>
        <v>33262781.61438725</v>
      </c>
      <c r="I42" s="5">
        <v>10119620.94</v>
      </c>
      <c r="J42" s="5">
        <v>1299517.7762000002</v>
      </c>
      <c r="K42" s="5">
        <v>21843642.898187254</v>
      </c>
      <c r="L42" s="5">
        <v>0</v>
      </c>
      <c r="M42" s="6">
        <f t="shared" si="1"/>
        <v>6501.081132490423</v>
      </c>
      <c r="N42" s="5"/>
      <c r="O42" s="3">
        <v>5113.1</v>
      </c>
      <c r="P42" s="4">
        <v>1843</v>
      </c>
      <c r="Q42" s="5">
        <v>35494033.160000004</v>
      </c>
      <c r="R42" s="5">
        <v>-2252436.05</v>
      </c>
      <c r="S42" s="5">
        <v>0</v>
      </c>
      <c r="T42" s="5">
        <f t="shared" si="2"/>
        <v>33241597.110000003</v>
      </c>
      <c r="U42" s="5">
        <v>10119620.94</v>
      </c>
      <c r="V42" s="5">
        <v>1299517.78</v>
      </c>
      <c r="W42" s="5">
        <v>21822458.39</v>
      </c>
      <c r="X42" s="5">
        <v>0</v>
      </c>
      <c r="Y42" s="6">
        <f t="shared" si="3"/>
        <v>6501.260900432223</v>
      </c>
      <c r="Z42" s="2"/>
      <c r="AA42" s="14">
        <v>5105.5</v>
      </c>
      <c r="AB42" s="15">
        <v>1821</v>
      </c>
      <c r="AC42" s="16">
        <v>35420782.68</v>
      </c>
      <c r="AD42" s="16">
        <v>-2339064.88</v>
      </c>
      <c r="AE42" s="16">
        <v>0</v>
      </c>
      <c r="AF42" s="16">
        <f t="shared" si="4"/>
        <v>33081717.8</v>
      </c>
      <c r="AG42" s="16">
        <v>10257154.74</v>
      </c>
      <c r="AH42" s="16">
        <v>1225373.09</v>
      </c>
      <c r="AI42" s="16">
        <v>21599189.970000003</v>
      </c>
      <c r="AJ42" s="16">
        <v>0</v>
      </c>
      <c r="AK42" s="17">
        <f t="shared" si="5"/>
        <v>6479.623504064245</v>
      </c>
      <c r="AM42" s="3">
        <v>5105.5</v>
      </c>
      <c r="AN42" s="4">
        <v>1821</v>
      </c>
      <c r="AO42" s="5">
        <v>35420782.68</v>
      </c>
      <c r="AP42" s="5">
        <v>-2480607.87</v>
      </c>
      <c r="AQ42" s="5">
        <v>0</v>
      </c>
      <c r="AR42" s="5">
        <f t="shared" si="6"/>
        <v>32940174.81</v>
      </c>
      <c r="AS42" s="5">
        <v>10257154.74</v>
      </c>
      <c r="AT42" s="5">
        <v>1225373.09</v>
      </c>
      <c r="AU42" s="5">
        <v>21457646.98</v>
      </c>
      <c r="AV42" s="5">
        <v>0</v>
      </c>
      <c r="AW42" s="35">
        <f t="shared" si="7"/>
        <v>6451.899874644991</v>
      </c>
      <c r="AX42" s="63">
        <f t="shared" si="8"/>
        <v>-11</v>
      </c>
      <c r="AY42" s="32">
        <f t="shared" si="9"/>
        <v>-22</v>
      </c>
      <c r="AZ42" s="63">
        <f t="shared" si="10"/>
        <v>-49.18125784543281</v>
      </c>
      <c r="BA42" s="32">
        <f t="shared" si="11"/>
        <v>-322606.8043872528</v>
      </c>
      <c r="BB42" s="63">
        <f t="shared" si="12"/>
        <v>-49.36102578723239</v>
      </c>
      <c r="BC42" s="32">
        <f t="shared" si="13"/>
        <v>-301422.30000000447</v>
      </c>
      <c r="BD42" s="42">
        <f t="shared" si="14"/>
        <v>-27.723629419254394</v>
      </c>
      <c r="BE42" s="6">
        <f t="shared" si="15"/>
        <v>-141542.9900000021</v>
      </c>
    </row>
    <row r="43" spans="1:57" ht="15">
      <c r="A43" s="42" t="s">
        <v>54</v>
      </c>
      <c r="B43" s="6" t="s">
        <v>54</v>
      </c>
      <c r="C43" s="3">
        <v>73366.4</v>
      </c>
      <c r="D43" s="4">
        <v>47597</v>
      </c>
      <c r="E43" s="5">
        <v>567087857.4100001</v>
      </c>
      <c r="F43" s="5">
        <v>-35987151.11688382</v>
      </c>
      <c r="G43" s="5">
        <v>0</v>
      </c>
      <c r="H43" s="5">
        <f t="shared" si="0"/>
        <v>531100706.2931163</v>
      </c>
      <c r="I43" s="5">
        <v>297147723.6</v>
      </c>
      <c r="J43" s="5">
        <v>18074061.659500003</v>
      </c>
      <c r="K43" s="5">
        <v>215878921.03361624</v>
      </c>
      <c r="L43" s="5">
        <v>0</v>
      </c>
      <c r="M43" s="6">
        <f t="shared" si="1"/>
        <v>7239.018219418103</v>
      </c>
      <c r="N43" s="5"/>
      <c r="O43" s="3">
        <v>72283.9</v>
      </c>
      <c r="P43" s="4">
        <v>47597</v>
      </c>
      <c r="Q43" s="5">
        <v>559849027.05</v>
      </c>
      <c r="R43" s="5">
        <v>-35527778.09</v>
      </c>
      <c r="S43" s="5">
        <v>0</v>
      </c>
      <c r="T43" s="5">
        <f t="shared" si="2"/>
        <v>524321248.9599999</v>
      </c>
      <c r="U43" s="5">
        <v>297147723.6</v>
      </c>
      <c r="V43" s="5">
        <v>18074061.66</v>
      </c>
      <c r="W43" s="5">
        <v>209099463.6999999</v>
      </c>
      <c r="X43" s="5">
        <v>0</v>
      </c>
      <c r="Y43" s="6">
        <f t="shared" si="3"/>
        <v>7253.638070995062</v>
      </c>
      <c r="Z43" s="2"/>
      <c r="AA43" s="14">
        <v>72770.1</v>
      </c>
      <c r="AB43" s="15">
        <v>48137.4</v>
      </c>
      <c r="AC43" s="16">
        <v>563534635.48</v>
      </c>
      <c r="AD43" s="16">
        <v>-37213860.78</v>
      </c>
      <c r="AE43" s="16">
        <v>0</v>
      </c>
      <c r="AF43" s="16">
        <f t="shared" si="4"/>
        <v>526320774.70000005</v>
      </c>
      <c r="AG43" s="16">
        <v>285169021.6</v>
      </c>
      <c r="AH43" s="16">
        <v>17375124.05</v>
      </c>
      <c r="AI43" s="16">
        <v>223776629.05</v>
      </c>
      <c r="AJ43" s="16">
        <v>0</v>
      </c>
      <c r="AK43" s="17">
        <f t="shared" si="5"/>
        <v>7232.651524458534</v>
      </c>
      <c r="AM43" s="3">
        <v>72770.1</v>
      </c>
      <c r="AN43" s="4">
        <v>48137.4</v>
      </c>
      <c r="AO43" s="5">
        <v>563534635.48</v>
      </c>
      <c r="AP43" s="5">
        <v>-39465769.69</v>
      </c>
      <c r="AQ43" s="5">
        <v>0</v>
      </c>
      <c r="AR43" s="5">
        <f t="shared" si="6"/>
        <v>524068865.79</v>
      </c>
      <c r="AS43" s="5">
        <v>285169021.6</v>
      </c>
      <c r="AT43" s="5">
        <v>17375124.05</v>
      </c>
      <c r="AU43" s="5">
        <v>221524720.14</v>
      </c>
      <c r="AV43" s="5">
        <v>0</v>
      </c>
      <c r="AW43" s="35">
        <f t="shared" si="7"/>
        <v>7201.705999991755</v>
      </c>
      <c r="AX43" s="63">
        <f t="shared" si="8"/>
        <v>-596.2999999999884</v>
      </c>
      <c r="AY43" s="32">
        <f t="shared" si="9"/>
        <v>540.4000000000015</v>
      </c>
      <c r="AZ43" s="63">
        <f t="shared" si="10"/>
        <v>-37.31221942634875</v>
      </c>
      <c r="BA43" s="32">
        <f t="shared" si="11"/>
        <v>-7031840.50311625</v>
      </c>
      <c r="BB43" s="63">
        <f t="shared" si="12"/>
        <v>-51.9320710033071</v>
      </c>
      <c r="BC43" s="32">
        <f t="shared" si="13"/>
        <v>-252383.16999989748</v>
      </c>
      <c r="BD43" s="42">
        <f t="shared" si="14"/>
        <v>-30.945524466779716</v>
      </c>
      <c r="BE43" s="6">
        <f t="shared" si="15"/>
        <v>-2251908.910000026</v>
      </c>
    </row>
    <row r="44" spans="1:57" ht="15">
      <c r="A44" s="42" t="s">
        <v>55</v>
      </c>
      <c r="B44" s="6" t="s">
        <v>55</v>
      </c>
      <c r="C44" s="3">
        <v>263.8</v>
      </c>
      <c r="D44" s="4">
        <v>101</v>
      </c>
      <c r="E44" s="5">
        <v>2754112.8499999996</v>
      </c>
      <c r="F44" s="5">
        <v>-174774.81492650596</v>
      </c>
      <c r="G44" s="5">
        <v>0</v>
      </c>
      <c r="H44" s="5">
        <f t="shared" si="0"/>
        <v>2579338.0350734936</v>
      </c>
      <c r="I44" s="5">
        <v>970506.81</v>
      </c>
      <c r="J44" s="5">
        <v>94000.16500000001</v>
      </c>
      <c r="K44" s="5">
        <v>1514831.0600734935</v>
      </c>
      <c r="L44" s="5">
        <v>0</v>
      </c>
      <c r="M44" s="6">
        <f t="shared" si="1"/>
        <v>9777.627123098913</v>
      </c>
      <c r="N44" s="5"/>
      <c r="O44" s="3">
        <v>263.8</v>
      </c>
      <c r="P44" s="4">
        <v>101</v>
      </c>
      <c r="Q44" s="5">
        <v>2754112.8499999996</v>
      </c>
      <c r="R44" s="5">
        <v>-174774.82</v>
      </c>
      <c r="S44" s="5">
        <v>0</v>
      </c>
      <c r="T44" s="5">
        <f t="shared" si="2"/>
        <v>2579338.03</v>
      </c>
      <c r="U44" s="5">
        <v>970506.81</v>
      </c>
      <c r="V44" s="5">
        <v>94000.17</v>
      </c>
      <c r="W44" s="5">
        <v>1514831.0499999998</v>
      </c>
      <c r="X44" s="5">
        <v>0</v>
      </c>
      <c r="Y44" s="6">
        <f t="shared" si="3"/>
        <v>9777.627103866564</v>
      </c>
      <c r="Z44" s="2"/>
      <c r="AA44" s="14">
        <v>272.2</v>
      </c>
      <c r="AB44" s="15">
        <v>115.2</v>
      </c>
      <c r="AC44" s="16">
        <v>2798486.95</v>
      </c>
      <c r="AD44" s="16">
        <v>-184802.31</v>
      </c>
      <c r="AE44" s="16">
        <v>0</v>
      </c>
      <c r="AF44" s="16">
        <f t="shared" si="4"/>
        <v>2613684.64</v>
      </c>
      <c r="AG44" s="16">
        <v>1286940.68</v>
      </c>
      <c r="AH44" s="16">
        <v>81674.18</v>
      </c>
      <c r="AI44" s="16">
        <v>1245069.7800000003</v>
      </c>
      <c r="AJ44" s="16">
        <v>0</v>
      </c>
      <c r="AK44" s="17">
        <f t="shared" si="5"/>
        <v>9602.074357090376</v>
      </c>
      <c r="AM44" s="3">
        <v>272.2</v>
      </c>
      <c r="AN44" s="4">
        <v>115.2</v>
      </c>
      <c r="AO44" s="5">
        <v>2798486.95</v>
      </c>
      <c r="AP44" s="5">
        <v>-195985.19</v>
      </c>
      <c r="AQ44" s="5">
        <v>0</v>
      </c>
      <c r="AR44" s="5">
        <f t="shared" si="6"/>
        <v>2602501.7600000002</v>
      </c>
      <c r="AS44" s="5">
        <v>1286940.68</v>
      </c>
      <c r="AT44" s="5">
        <v>81674.18</v>
      </c>
      <c r="AU44" s="5">
        <v>1233886.9000000004</v>
      </c>
      <c r="AV44" s="5">
        <v>0</v>
      </c>
      <c r="AW44" s="35">
        <f t="shared" si="7"/>
        <v>9560.99103600294</v>
      </c>
      <c r="AX44" s="63">
        <f t="shared" si="8"/>
        <v>8.399999999999977</v>
      </c>
      <c r="AY44" s="32">
        <f t="shared" si="9"/>
        <v>14.200000000000003</v>
      </c>
      <c r="AZ44" s="63">
        <f t="shared" si="10"/>
        <v>-216.63608709597247</v>
      </c>
      <c r="BA44" s="32">
        <f t="shared" si="11"/>
        <v>23163.724926506635</v>
      </c>
      <c r="BB44" s="63">
        <f t="shared" si="12"/>
        <v>-216.63606786362288</v>
      </c>
      <c r="BC44" s="32">
        <f t="shared" si="13"/>
        <v>23163.730000000447</v>
      </c>
      <c r="BD44" s="42">
        <f t="shared" si="14"/>
        <v>-41.08332108743525</v>
      </c>
      <c r="BE44" s="6">
        <f t="shared" si="15"/>
        <v>-11182.879999999888</v>
      </c>
    </row>
    <row r="45" spans="1:57" ht="15">
      <c r="A45" s="42" t="s">
        <v>56</v>
      </c>
      <c r="B45" s="6" t="s">
        <v>56</v>
      </c>
      <c r="C45" s="3">
        <v>58213.299999999996</v>
      </c>
      <c r="D45" s="4">
        <v>4252</v>
      </c>
      <c r="E45" s="5">
        <v>406824610.9</v>
      </c>
      <c r="F45" s="5">
        <v>-25816914.53841309</v>
      </c>
      <c r="G45" s="5">
        <v>0</v>
      </c>
      <c r="H45" s="5">
        <f t="shared" si="0"/>
        <v>381007696.36158687</v>
      </c>
      <c r="I45" s="5">
        <v>124950254</v>
      </c>
      <c r="J45" s="5">
        <v>10063776.206750002</v>
      </c>
      <c r="K45" s="5">
        <v>245993666.15483686</v>
      </c>
      <c r="L45" s="5">
        <v>0</v>
      </c>
      <c r="M45" s="6">
        <f t="shared" si="1"/>
        <v>6545.028307304119</v>
      </c>
      <c r="N45" s="5"/>
      <c r="O45" s="3">
        <v>58214.299999999996</v>
      </c>
      <c r="P45" s="4">
        <v>4252</v>
      </c>
      <c r="Q45" s="5">
        <v>406831551.87</v>
      </c>
      <c r="R45" s="5">
        <v>-25817355.03</v>
      </c>
      <c r="S45" s="5">
        <v>0</v>
      </c>
      <c r="T45" s="5">
        <f t="shared" si="2"/>
        <v>381014196.84000003</v>
      </c>
      <c r="U45" s="5">
        <v>124950254</v>
      </c>
      <c r="V45" s="5">
        <v>10063776.21</v>
      </c>
      <c r="W45" s="5">
        <v>246000166.63000003</v>
      </c>
      <c r="X45" s="5">
        <v>0</v>
      </c>
      <c r="Y45" s="6">
        <f t="shared" si="3"/>
        <v>6545.027542030052</v>
      </c>
      <c r="Z45" s="2"/>
      <c r="AA45" s="14">
        <v>57945.8</v>
      </c>
      <c r="AB45" s="15">
        <v>5346.7</v>
      </c>
      <c r="AC45" s="16">
        <v>405859494.65</v>
      </c>
      <c r="AD45" s="16">
        <v>-26801544.71</v>
      </c>
      <c r="AE45" s="16">
        <v>0</v>
      </c>
      <c r="AF45" s="16">
        <f t="shared" si="4"/>
        <v>379057949.94</v>
      </c>
      <c r="AG45" s="16">
        <v>125871582.78</v>
      </c>
      <c r="AH45" s="16">
        <v>8743382.71</v>
      </c>
      <c r="AI45" s="16">
        <v>244442984.45</v>
      </c>
      <c r="AJ45" s="16">
        <v>0</v>
      </c>
      <c r="AK45" s="17">
        <f t="shared" si="5"/>
        <v>6541.594903168133</v>
      </c>
      <c r="AM45" s="3">
        <v>57945.8</v>
      </c>
      <c r="AN45" s="4">
        <v>5346.7</v>
      </c>
      <c r="AO45" s="5">
        <v>405859494.65</v>
      </c>
      <c r="AP45" s="5">
        <v>-28423376.9</v>
      </c>
      <c r="AQ45" s="5">
        <v>0</v>
      </c>
      <c r="AR45" s="5">
        <f t="shared" si="6"/>
        <v>377436117.75</v>
      </c>
      <c r="AS45" s="5">
        <v>125871582.78</v>
      </c>
      <c r="AT45" s="5">
        <v>8743382.71</v>
      </c>
      <c r="AU45" s="5">
        <v>242821152.26</v>
      </c>
      <c r="AV45" s="5">
        <v>0</v>
      </c>
      <c r="AW45" s="35">
        <f t="shared" si="7"/>
        <v>6513.606124171208</v>
      </c>
      <c r="AX45" s="63">
        <f t="shared" si="8"/>
        <v>-267.4999999999927</v>
      </c>
      <c r="AY45" s="32">
        <f t="shared" si="9"/>
        <v>1094.6999999999998</v>
      </c>
      <c r="AZ45" s="63">
        <f t="shared" si="10"/>
        <v>-31.422183132911414</v>
      </c>
      <c r="BA45" s="32">
        <f t="shared" si="11"/>
        <v>-3571578.6115868688</v>
      </c>
      <c r="BB45" s="63">
        <f t="shared" si="12"/>
        <v>-31.421417858844507</v>
      </c>
      <c r="BC45" s="32">
        <f t="shared" si="13"/>
        <v>-3578079.0900000334</v>
      </c>
      <c r="BD45" s="42">
        <f t="shared" si="14"/>
        <v>-27.988778996925248</v>
      </c>
      <c r="BE45" s="6">
        <f t="shared" si="15"/>
        <v>-1621832.1899999976</v>
      </c>
    </row>
    <row r="46" spans="1:57" ht="15">
      <c r="A46" s="42" t="s">
        <v>57</v>
      </c>
      <c r="B46" s="6" t="s">
        <v>57</v>
      </c>
      <c r="C46" s="3">
        <v>6044.8</v>
      </c>
      <c r="D46" s="4">
        <v>2195</v>
      </c>
      <c r="E46" s="5">
        <v>47342746.2</v>
      </c>
      <c r="F46" s="5">
        <v>-3004350.2775195087</v>
      </c>
      <c r="G46" s="5">
        <v>-1339449.0625243</v>
      </c>
      <c r="H46" s="5">
        <f t="shared" si="0"/>
        <v>42998946.85995619</v>
      </c>
      <c r="I46" s="5">
        <v>38728477.11</v>
      </c>
      <c r="J46" s="5">
        <v>1754488.1259500002</v>
      </c>
      <c r="K46" s="5">
        <v>2515981.624006194</v>
      </c>
      <c r="L46" s="5">
        <v>0</v>
      </c>
      <c r="M46" s="6">
        <f t="shared" si="1"/>
        <v>7113.377921512075</v>
      </c>
      <c r="N46" s="5"/>
      <c r="O46" s="3">
        <v>6044.8</v>
      </c>
      <c r="P46" s="4">
        <v>2195</v>
      </c>
      <c r="Q46" s="5">
        <v>47419263.67</v>
      </c>
      <c r="R46" s="5">
        <v>-3009206.05</v>
      </c>
      <c r="S46" s="5">
        <v>-1414042.5320000001</v>
      </c>
      <c r="T46" s="5">
        <f t="shared" si="2"/>
        <v>42996015.08800001</v>
      </c>
      <c r="U46" s="5">
        <v>38728477.11</v>
      </c>
      <c r="V46" s="5">
        <v>1754488.13</v>
      </c>
      <c r="W46" s="5">
        <v>2513049.8480000054</v>
      </c>
      <c r="X46" s="5">
        <v>0</v>
      </c>
      <c r="Y46" s="6">
        <f t="shared" si="3"/>
        <v>7112.892914240339</v>
      </c>
      <c r="Z46" s="2"/>
      <c r="AA46" s="14">
        <v>5846.8</v>
      </c>
      <c r="AB46" s="15">
        <v>2174.6</v>
      </c>
      <c r="AC46" s="16">
        <v>45906144.04</v>
      </c>
      <c r="AD46" s="16">
        <v>-3031481.56</v>
      </c>
      <c r="AE46" s="16">
        <v>-1371420.5399999998</v>
      </c>
      <c r="AF46" s="16">
        <f t="shared" si="4"/>
        <v>41503241.94</v>
      </c>
      <c r="AG46" s="16">
        <v>37889372.79</v>
      </c>
      <c r="AH46" s="16">
        <v>1529564.94</v>
      </c>
      <c r="AI46" s="16">
        <v>2084304.2099999979</v>
      </c>
      <c r="AJ46" s="16">
        <v>0</v>
      </c>
      <c r="AK46" s="17">
        <f t="shared" si="5"/>
        <v>7098.4541869056575</v>
      </c>
      <c r="AM46" s="3">
        <v>5846.8</v>
      </c>
      <c r="AN46" s="4">
        <v>2174.6</v>
      </c>
      <c r="AO46" s="5">
        <v>45906144.04</v>
      </c>
      <c r="AP46" s="5">
        <v>-3214924.5</v>
      </c>
      <c r="AQ46" s="5">
        <v>-1365553.0559999999</v>
      </c>
      <c r="AR46" s="5">
        <f t="shared" si="6"/>
        <v>41325666.484</v>
      </c>
      <c r="AS46" s="5">
        <v>37889372.79</v>
      </c>
      <c r="AT46" s="5">
        <v>1529564.94</v>
      </c>
      <c r="AU46" s="5">
        <v>1906728.7540000002</v>
      </c>
      <c r="AV46" s="5">
        <v>0</v>
      </c>
      <c r="AW46" s="35">
        <f t="shared" si="7"/>
        <v>7068.082794691112</v>
      </c>
      <c r="AX46" s="63">
        <f t="shared" si="8"/>
        <v>-198</v>
      </c>
      <c r="AY46" s="32">
        <f t="shared" si="9"/>
        <v>-20.40000000000009</v>
      </c>
      <c r="AZ46" s="63">
        <f t="shared" si="10"/>
        <v>-45.29512682096265</v>
      </c>
      <c r="BA46" s="32">
        <f t="shared" si="11"/>
        <v>-1673280.3759561926</v>
      </c>
      <c r="BB46" s="63">
        <f t="shared" si="12"/>
        <v>-44.81011954922724</v>
      </c>
      <c r="BC46" s="32">
        <f t="shared" si="13"/>
        <v>-1670348.6040000096</v>
      </c>
      <c r="BD46" s="42">
        <f t="shared" si="14"/>
        <v>-30.371392214545267</v>
      </c>
      <c r="BE46" s="6">
        <f t="shared" si="15"/>
        <v>-177575.45600000024</v>
      </c>
    </row>
    <row r="47" spans="1:57" ht="15">
      <c r="A47" s="42" t="s">
        <v>58</v>
      </c>
      <c r="B47" s="6" t="s">
        <v>59</v>
      </c>
      <c r="C47" s="3">
        <v>2638.1</v>
      </c>
      <c r="D47" s="4">
        <v>286</v>
      </c>
      <c r="E47" s="5">
        <v>18752312.669999998</v>
      </c>
      <c r="F47" s="5">
        <v>-1190013.6831151356</v>
      </c>
      <c r="G47" s="5">
        <v>0</v>
      </c>
      <c r="H47" s="5">
        <f t="shared" si="0"/>
        <v>17562298.986884862</v>
      </c>
      <c r="I47" s="5">
        <v>4427676.25</v>
      </c>
      <c r="J47" s="5">
        <v>724979.2693500001</v>
      </c>
      <c r="K47" s="5">
        <v>12409643.467534862</v>
      </c>
      <c r="L47" s="5">
        <v>0</v>
      </c>
      <c r="M47" s="6">
        <f t="shared" si="1"/>
        <v>6657.17713008789</v>
      </c>
      <c r="N47" s="5"/>
      <c r="O47" s="3">
        <v>2638.1</v>
      </c>
      <c r="P47" s="4">
        <v>286</v>
      </c>
      <c r="Q47" s="5">
        <v>18752312.669999998</v>
      </c>
      <c r="R47" s="5">
        <v>-1190013.68</v>
      </c>
      <c r="S47" s="5">
        <v>0</v>
      </c>
      <c r="T47" s="5">
        <f t="shared" si="2"/>
        <v>17562298.99</v>
      </c>
      <c r="U47" s="5">
        <v>4427676.25</v>
      </c>
      <c r="V47" s="5">
        <v>724979.27</v>
      </c>
      <c r="W47" s="5">
        <v>12409643.469999999</v>
      </c>
      <c r="X47" s="5">
        <v>0</v>
      </c>
      <c r="Y47" s="6">
        <f t="shared" si="3"/>
        <v>6657.177131268716</v>
      </c>
      <c r="Z47" s="2"/>
      <c r="AA47" s="14">
        <v>2636.3</v>
      </c>
      <c r="AB47" s="15">
        <v>304.3</v>
      </c>
      <c r="AC47" s="16">
        <v>18755091.389999997</v>
      </c>
      <c r="AD47" s="16">
        <v>-1238520.79</v>
      </c>
      <c r="AE47" s="16">
        <v>0</v>
      </c>
      <c r="AF47" s="16">
        <f t="shared" si="4"/>
        <v>17516570.599999998</v>
      </c>
      <c r="AG47" s="16">
        <v>4431551.37</v>
      </c>
      <c r="AH47" s="16">
        <v>652272.02</v>
      </c>
      <c r="AI47" s="16">
        <v>12432747.209999997</v>
      </c>
      <c r="AJ47" s="16">
        <v>0</v>
      </c>
      <c r="AK47" s="17">
        <f t="shared" si="5"/>
        <v>6644.376815992109</v>
      </c>
      <c r="AM47" s="3">
        <v>2636.3</v>
      </c>
      <c r="AN47" s="4">
        <v>304.3</v>
      </c>
      <c r="AO47" s="5">
        <v>18755091.389999997</v>
      </c>
      <c r="AP47" s="5">
        <v>-1313466.95</v>
      </c>
      <c r="AQ47" s="5">
        <v>0</v>
      </c>
      <c r="AR47" s="5">
        <f t="shared" si="6"/>
        <v>17441624.439999998</v>
      </c>
      <c r="AS47" s="5">
        <v>4431551.37</v>
      </c>
      <c r="AT47" s="5">
        <v>652272.02</v>
      </c>
      <c r="AU47" s="5">
        <v>12357801.049999997</v>
      </c>
      <c r="AV47" s="5">
        <v>0</v>
      </c>
      <c r="AW47" s="35">
        <f t="shared" si="7"/>
        <v>6615.948275992868</v>
      </c>
      <c r="AX47" s="63">
        <f t="shared" si="8"/>
        <v>-1.7999999999997272</v>
      </c>
      <c r="AY47" s="32">
        <f t="shared" si="9"/>
        <v>18.30000000000001</v>
      </c>
      <c r="AZ47" s="63">
        <f t="shared" si="10"/>
        <v>-41.22885409502214</v>
      </c>
      <c r="BA47" s="32">
        <f t="shared" si="11"/>
        <v>-120674.54688486457</v>
      </c>
      <c r="BB47" s="63">
        <f t="shared" si="12"/>
        <v>-41.22885527584822</v>
      </c>
      <c r="BC47" s="32">
        <f t="shared" si="13"/>
        <v>-120674.55000000075</v>
      </c>
      <c r="BD47" s="42">
        <f t="shared" si="14"/>
        <v>-28.428539999241366</v>
      </c>
      <c r="BE47" s="6">
        <f t="shared" si="15"/>
        <v>-74946.16000000015</v>
      </c>
    </row>
    <row r="48" spans="1:57" ht="15">
      <c r="A48" s="42" t="s">
        <v>58</v>
      </c>
      <c r="B48" s="6" t="s">
        <v>60</v>
      </c>
      <c r="C48" s="3">
        <v>345.5</v>
      </c>
      <c r="D48" s="4">
        <v>74</v>
      </c>
      <c r="E48" s="5">
        <v>3288261.27</v>
      </c>
      <c r="F48" s="5">
        <v>-208671.64353641047</v>
      </c>
      <c r="G48" s="5">
        <v>0</v>
      </c>
      <c r="H48" s="5">
        <f t="shared" si="0"/>
        <v>3079589.6264635897</v>
      </c>
      <c r="I48" s="5">
        <v>585276.41</v>
      </c>
      <c r="J48" s="5">
        <v>95446.05280000002</v>
      </c>
      <c r="K48" s="5">
        <v>2398867.1636635894</v>
      </c>
      <c r="L48" s="5">
        <v>0</v>
      </c>
      <c r="M48" s="6">
        <f t="shared" si="1"/>
        <v>8913.428730719506</v>
      </c>
      <c r="N48" s="5"/>
      <c r="O48" s="3">
        <v>345</v>
      </c>
      <c r="P48" s="4">
        <v>74</v>
      </c>
      <c r="Q48" s="5">
        <v>3285689.8699999996</v>
      </c>
      <c r="R48" s="5">
        <v>-208508.46</v>
      </c>
      <c r="S48" s="5">
        <v>0</v>
      </c>
      <c r="T48" s="5">
        <f t="shared" si="2"/>
        <v>3077181.4099999997</v>
      </c>
      <c r="U48" s="5">
        <v>585276.41</v>
      </c>
      <c r="V48" s="5">
        <v>95446.05</v>
      </c>
      <c r="W48" s="5">
        <v>2396458.9499999997</v>
      </c>
      <c r="X48" s="5">
        <v>0</v>
      </c>
      <c r="Y48" s="6">
        <f t="shared" si="3"/>
        <v>8919.3664057971</v>
      </c>
      <c r="Z48" s="2"/>
      <c r="AA48" s="14">
        <v>345.7</v>
      </c>
      <c r="AB48" s="15">
        <v>87.9</v>
      </c>
      <c r="AC48" s="16">
        <v>3304900.32</v>
      </c>
      <c r="AD48" s="16">
        <v>-218244.08</v>
      </c>
      <c r="AE48" s="16">
        <v>0</v>
      </c>
      <c r="AF48" s="16">
        <f t="shared" si="4"/>
        <v>3086656.2399999998</v>
      </c>
      <c r="AG48" s="16">
        <v>545770.04</v>
      </c>
      <c r="AH48" s="16">
        <v>86206.6</v>
      </c>
      <c r="AI48" s="16">
        <v>2454679.5999999996</v>
      </c>
      <c r="AJ48" s="16">
        <v>0</v>
      </c>
      <c r="AK48" s="17">
        <f t="shared" si="5"/>
        <v>8928.713450969048</v>
      </c>
      <c r="AM48" s="3">
        <v>345.7</v>
      </c>
      <c r="AN48" s="4">
        <v>87.9</v>
      </c>
      <c r="AO48" s="5">
        <v>3304900.32</v>
      </c>
      <c r="AP48" s="5">
        <v>-231450.61</v>
      </c>
      <c r="AQ48" s="5">
        <v>0</v>
      </c>
      <c r="AR48" s="5">
        <f t="shared" si="6"/>
        <v>3073449.71</v>
      </c>
      <c r="AS48" s="5">
        <v>545770.04</v>
      </c>
      <c r="AT48" s="5">
        <v>86206.6</v>
      </c>
      <c r="AU48" s="5">
        <v>2441473.07</v>
      </c>
      <c r="AV48" s="5">
        <v>0</v>
      </c>
      <c r="AW48" s="35">
        <f t="shared" si="7"/>
        <v>8890.511165750651</v>
      </c>
      <c r="AX48" s="63">
        <f t="shared" si="8"/>
        <v>0.19999999999998863</v>
      </c>
      <c r="AY48" s="32">
        <f t="shared" si="9"/>
        <v>13.900000000000006</v>
      </c>
      <c r="AZ48" s="63">
        <f t="shared" si="10"/>
        <v>-22.917564968855004</v>
      </c>
      <c r="BA48" s="32">
        <f t="shared" si="11"/>
        <v>-6139.916463589761</v>
      </c>
      <c r="BB48" s="63">
        <f t="shared" si="12"/>
        <v>-28.85524004644867</v>
      </c>
      <c r="BC48" s="32">
        <f t="shared" si="13"/>
        <v>-3731.6999999997206</v>
      </c>
      <c r="BD48" s="42">
        <f t="shared" si="14"/>
        <v>-38.202285218396355</v>
      </c>
      <c r="BE48" s="6">
        <f t="shared" si="15"/>
        <v>-13206.529999999795</v>
      </c>
    </row>
    <row r="49" spans="1:57" ht="15">
      <c r="A49" s="42" t="s">
        <v>58</v>
      </c>
      <c r="B49" s="6" t="s">
        <v>61</v>
      </c>
      <c r="C49" s="3">
        <v>299.3</v>
      </c>
      <c r="D49" s="4">
        <v>96</v>
      </c>
      <c r="E49" s="5">
        <v>3009483.57</v>
      </c>
      <c r="F49" s="5">
        <v>-190980.53079818806</v>
      </c>
      <c r="G49" s="5">
        <v>0</v>
      </c>
      <c r="H49" s="5">
        <f t="shared" si="0"/>
        <v>2818503.039201812</v>
      </c>
      <c r="I49" s="5">
        <v>366891.72</v>
      </c>
      <c r="J49" s="5">
        <v>60501.13545000001</v>
      </c>
      <c r="K49" s="5">
        <v>2391110.183751812</v>
      </c>
      <c r="L49" s="5">
        <v>0</v>
      </c>
      <c r="M49" s="6">
        <f t="shared" si="1"/>
        <v>9416.983091218883</v>
      </c>
      <c r="N49" s="5"/>
      <c r="O49" s="3">
        <v>299.3</v>
      </c>
      <c r="P49" s="4">
        <v>96</v>
      </c>
      <c r="Q49" s="5">
        <v>3009483.57</v>
      </c>
      <c r="R49" s="5">
        <v>-190980.53</v>
      </c>
      <c r="S49" s="5">
        <v>0</v>
      </c>
      <c r="T49" s="5">
        <f t="shared" si="2"/>
        <v>2818503.04</v>
      </c>
      <c r="U49" s="5">
        <v>366891.72</v>
      </c>
      <c r="V49" s="5">
        <v>60501.14</v>
      </c>
      <c r="W49" s="5">
        <v>2391110.18</v>
      </c>
      <c r="X49" s="5">
        <v>0</v>
      </c>
      <c r="Y49" s="6">
        <f t="shared" si="3"/>
        <v>9416.983093885734</v>
      </c>
      <c r="Z49" s="2"/>
      <c r="AA49" s="14">
        <v>305</v>
      </c>
      <c r="AB49" s="15">
        <v>129.8</v>
      </c>
      <c r="AC49" s="16">
        <v>3084378.08</v>
      </c>
      <c r="AD49" s="16">
        <v>-203681.56</v>
      </c>
      <c r="AE49" s="16">
        <v>0</v>
      </c>
      <c r="AF49" s="16">
        <f t="shared" si="4"/>
        <v>2880696.52</v>
      </c>
      <c r="AG49" s="16">
        <v>367789.59</v>
      </c>
      <c r="AH49" s="16">
        <v>53059.85</v>
      </c>
      <c r="AI49" s="16">
        <v>2459847.08</v>
      </c>
      <c r="AJ49" s="16">
        <v>0</v>
      </c>
      <c r="AK49" s="17">
        <f t="shared" si="5"/>
        <v>9444.906622950819</v>
      </c>
      <c r="AM49" s="3">
        <v>305</v>
      </c>
      <c r="AN49" s="4">
        <v>129.8</v>
      </c>
      <c r="AO49" s="5">
        <v>3084378.08</v>
      </c>
      <c r="AP49" s="5">
        <v>-216006.87</v>
      </c>
      <c r="AQ49" s="5">
        <v>0</v>
      </c>
      <c r="AR49" s="5">
        <f t="shared" si="6"/>
        <v>2868371.21</v>
      </c>
      <c r="AS49" s="5">
        <v>367789.59</v>
      </c>
      <c r="AT49" s="5">
        <v>53059.85</v>
      </c>
      <c r="AU49" s="5">
        <v>2447521.77</v>
      </c>
      <c r="AV49" s="5">
        <v>0</v>
      </c>
      <c r="AW49" s="35">
        <f t="shared" si="7"/>
        <v>9404.495770491803</v>
      </c>
      <c r="AX49" s="63">
        <f t="shared" si="8"/>
        <v>5.699999999999989</v>
      </c>
      <c r="AY49" s="32">
        <f t="shared" si="9"/>
        <v>33.80000000000001</v>
      </c>
      <c r="AZ49" s="63">
        <f t="shared" si="10"/>
        <v>-12.48732072707935</v>
      </c>
      <c r="BA49" s="32">
        <f t="shared" si="11"/>
        <v>49868.170798188075</v>
      </c>
      <c r="BB49" s="63">
        <f t="shared" si="12"/>
        <v>-12.487323393930637</v>
      </c>
      <c r="BC49" s="32">
        <f t="shared" si="13"/>
        <v>49868.169999999925</v>
      </c>
      <c r="BD49" s="42">
        <f t="shared" si="14"/>
        <v>-40.41085245901559</v>
      </c>
      <c r="BE49" s="6">
        <f t="shared" si="15"/>
        <v>-12325.310000000056</v>
      </c>
    </row>
    <row r="50" spans="1:57" ht="15">
      <c r="A50" s="42" t="s">
        <v>58</v>
      </c>
      <c r="B50" s="6" t="s">
        <v>58</v>
      </c>
      <c r="C50" s="3">
        <v>235.89999999999998</v>
      </c>
      <c r="D50" s="4">
        <v>43</v>
      </c>
      <c r="E50" s="5">
        <v>2631936.9</v>
      </c>
      <c r="F50" s="5">
        <v>-167021.5817756857</v>
      </c>
      <c r="G50" s="5">
        <v>0</v>
      </c>
      <c r="H50" s="5">
        <f t="shared" si="0"/>
        <v>2464915.318224314</v>
      </c>
      <c r="I50" s="5">
        <v>357504.43</v>
      </c>
      <c r="J50" s="5">
        <v>58119.74245000001</v>
      </c>
      <c r="K50" s="5">
        <v>2049291.145774314</v>
      </c>
      <c r="L50" s="5">
        <v>0</v>
      </c>
      <c r="M50" s="6">
        <f t="shared" si="1"/>
        <v>10448.983968733846</v>
      </c>
      <c r="N50" s="5"/>
      <c r="O50" s="3">
        <v>235.89999999999998</v>
      </c>
      <c r="P50" s="4">
        <v>43</v>
      </c>
      <c r="Q50" s="5">
        <v>2631936.9</v>
      </c>
      <c r="R50" s="5">
        <v>-167021.58</v>
      </c>
      <c r="S50" s="5">
        <v>0</v>
      </c>
      <c r="T50" s="5">
        <f t="shared" si="2"/>
        <v>2464915.32</v>
      </c>
      <c r="U50" s="5">
        <v>357504.43</v>
      </c>
      <c r="V50" s="5">
        <v>58119.74</v>
      </c>
      <c r="W50" s="5">
        <v>2049291.1499999997</v>
      </c>
      <c r="X50" s="5">
        <v>0</v>
      </c>
      <c r="Y50" s="6">
        <f t="shared" si="3"/>
        <v>10448.983976261128</v>
      </c>
      <c r="Z50" s="2"/>
      <c r="AA50" s="14">
        <v>233.89999999999998</v>
      </c>
      <c r="AB50" s="15">
        <v>52.6</v>
      </c>
      <c r="AC50" s="16">
        <v>2634381.6599999997</v>
      </c>
      <c r="AD50" s="16">
        <v>-173965.37</v>
      </c>
      <c r="AE50" s="16">
        <v>0</v>
      </c>
      <c r="AF50" s="16">
        <f t="shared" si="4"/>
        <v>2460416.2899999996</v>
      </c>
      <c r="AG50" s="16">
        <v>379383.26</v>
      </c>
      <c r="AH50" s="16">
        <v>53854.1</v>
      </c>
      <c r="AI50" s="16">
        <v>2027178.9299999995</v>
      </c>
      <c r="AJ50" s="16">
        <v>0</v>
      </c>
      <c r="AK50" s="17">
        <f t="shared" si="5"/>
        <v>10519.094869602393</v>
      </c>
      <c r="AM50" s="3">
        <v>233.89999999999998</v>
      </c>
      <c r="AN50" s="4">
        <v>52.6</v>
      </c>
      <c r="AO50" s="5">
        <v>2634381.6599999997</v>
      </c>
      <c r="AP50" s="5">
        <v>-184492.48</v>
      </c>
      <c r="AQ50" s="5">
        <v>0</v>
      </c>
      <c r="AR50" s="5">
        <f t="shared" si="6"/>
        <v>2449889.1799999997</v>
      </c>
      <c r="AS50" s="5">
        <v>379383.26</v>
      </c>
      <c r="AT50" s="5">
        <v>53854.1</v>
      </c>
      <c r="AU50" s="5">
        <v>2016651.8199999996</v>
      </c>
      <c r="AV50" s="5">
        <v>0</v>
      </c>
      <c r="AW50" s="35">
        <f t="shared" si="7"/>
        <v>10474.08798631894</v>
      </c>
      <c r="AX50" s="63">
        <f t="shared" si="8"/>
        <v>-2</v>
      </c>
      <c r="AY50" s="32">
        <f t="shared" si="9"/>
        <v>9.600000000000001</v>
      </c>
      <c r="AZ50" s="63">
        <f t="shared" si="10"/>
        <v>25.10401758509397</v>
      </c>
      <c r="BA50" s="32">
        <f t="shared" si="11"/>
        <v>-15026.138224314433</v>
      </c>
      <c r="BB50" s="63">
        <f t="shared" si="12"/>
        <v>25.104010057812047</v>
      </c>
      <c r="BC50" s="32">
        <f t="shared" si="13"/>
        <v>-15026.14000000013</v>
      </c>
      <c r="BD50" s="42">
        <f t="shared" si="14"/>
        <v>-45.006883283453135</v>
      </c>
      <c r="BE50" s="6">
        <f t="shared" si="15"/>
        <v>-10527.10999999987</v>
      </c>
    </row>
    <row r="51" spans="1:57" ht="15">
      <c r="A51" s="42" t="s">
        <v>58</v>
      </c>
      <c r="B51" s="6" t="s">
        <v>62</v>
      </c>
      <c r="C51" s="3">
        <v>52.6</v>
      </c>
      <c r="D51" s="4">
        <v>17</v>
      </c>
      <c r="E51" s="5">
        <v>818884.82</v>
      </c>
      <c r="F51" s="5">
        <v>-51966.07788298332</v>
      </c>
      <c r="G51" s="5">
        <v>0</v>
      </c>
      <c r="H51" s="5">
        <f t="shared" si="0"/>
        <v>766918.7421170166</v>
      </c>
      <c r="I51" s="5">
        <v>217126.82</v>
      </c>
      <c r="J51" s="5">
        <v>32741.271150000004</v>
      </c>
      <c r="K51" s="5">
        <v>517050.6509670165</v>
      </c>
      <c r="L51" s="5">
        <v>0</v>
      </c>
      <c r="M51" s="6">
        <f t="shared" si="1"/>
        <v>14580.20422275697</v>
      </c>
      <c r="N51" s="5"/>
      <c r="O51" s="3">
        <v>52.6</v>
      </c>
      <c r="P51" s="4">
        <v>17</v>
      </c>
      <c r="Q51" s="5">
        <v>818884.82</v>
      </c>
      <c r="R51" s="5">
        <v>-51966.08</v>
      </c>
      <c r="S51" s="5">
        <v>0</v>
      </c>
      <c r="T51" s="5">
        <f t="shared" si="2"/>
        <v>766918.74</v>
      </c>
      <c r="U51" s="5">
        <v>217126.82</v>
      </c>
      <c r="V51" s="5">
        <v>32741.27</v>
      </c>
      <c r="W51" s="5">
        <v>517050.6499999999</v>
      </c>
      <c r="X51" s="5">
        <v>0</v>
      </c>
      <c r="Y51" s="6">
        <f t="shared" si="3"/>
        <v>14580.204182509506</v>
      </c>
      <c r="Z51" s="2"/>
      <c r="AA51" s="14">
        <v>50.900000000000006</v>
      </c>
      <c r="AB51" s="15">
        <v>13.5</v>
      </c>
      <c r="AC51" s="16">
        <v>789212.0299999999</v>
      </c>
      <c r="AD51" s="16">
        <v>-52116.81</v>
      </c>
      <c r="AE51" s="16">
        <v>0</v>
      </c>
      <c r="AF51" s="16">
        <f t="shared" si="4"/>
        <v>737095.22</v>
      </c>
      <c r="AG51" s="16">
        <v>216002.63</v>
      </c>
      <c r="AH51" s="16">
        <v>31172.06</v>
      </c>
      <c r="AI51" s="16">
        <v>489920.52999999997</v>
      </c>
      <c r="AJ51" s="16">
        <v>0</v>
      </c>
      <c r="AK51" s="17">
        <f t="shared" si="5"/>
        <v>14481.242043222002</v>
      </c>
      <c r="AM51" s="3">
        <v>50.900000000000006</v>
      </c>
      <c r="AN51" s="4">
        <v>13.5</v>
      </c>
      <c r="AO51" s="5">
        <v>789212.0299999999</v>
      </c>
      <c r="AP51" s="5">
        <v>-55270.53</v>
      </c>
      <c r="AQ51" s="5">
        <v>0</v>
      </c>
      <c r="AR51" s="5">
        <f t="shared" si="6"/>
        <v>733941.4999999999</v>
      </c>
      <c r="AS51" s="5">
        <v>216002.63</v>
      </c>
      <c r="AT51" s="5">
        <v>31172.06</v>
      </c>
      <c r="AU51" s="5">
        <v>486766.8099999999</v>
      </c>
      <c r="AV51" s="5">
        <v>0</v>
      </c>
      <c r="AW51" s="35">
        <f t="shared" si="7"/>
        <v>14419.282907662078</v>
      </c>
      <c r="AX51" s="63">
        <f t="shared" si="8"/>
        <v>-1.6999999999999957</v>
      </c>
      <c r="AY51" s="32">
        <f t="shared" si="9"/>
        <v>-3.5</v>
      </c>
      <c r="AZ51" s="63">
        <f t="shared" si="10"/>
        <v>-160.92131509489082</v>
      </c>
      <c r="BA51" s="32">
        <f t="shared" si="11"/>
        <v>-32977.24211701669</v>
      </c>
      <c r="BB51" s="63">
        <f t="shared" si="12"/>
        <v>-160.9212748474274</v>
      </c>
      <c r="BC51" s="32">
        <f t="shared" si="13"/>
        <v>-32977.24000000011</v>
      </c>
      <c r="BD51" s="42">
        <f t="shared" si="14"/>
        <v>-61.95913555992411</v>
      </c>
      <c r="BE51" s="6">
        <f t="shared" si="15"/>
        <v>-3153.7200000000885</v>
      </c>
    </row>
    <row r="52" spans="1:57" ht="15">
      <c r="A52" s="42" t="s">
        <v>63</v>
      </c>
      <c r="B52" s="6" t="s">
        <v>64</v>
      </c>
      <c r="C52" s="3">
        <v>625.2</v>
      </c>
      <c r="D52" s="4">
        <v>210</v>
      </c>
      <c r="E52" s="5">
        <v>5054143.91</v>
      </c>
      <c r="F52" s="5">
        <v>-320733.7950883811</v>
      </c>
      <c r="G52" s="5">
        <v>0</v>
      </c>
      <c r="H52" s="5">
        <f t="shared" si="0"/>
        <v>4733410.114911619</v>
      </c>
      <c r="I52" s="5">
        <v>611601.5</v>
      </c>
      <c r="J52" s="5">
        <v>67379.56715</v>
      </c>
      <c r="K52" s="5">
        <v>4054429.0477616186</v>
      </c>
      <c r="L52" s="5">
        <v>0</v>
      </c>
      <c r="M52" s="6">
        <f t="shared" si="1"/>
        <v>7571.03345315358</v>
      </c>
      <c r="N52" s="5"/>
      <c r="O52" s="3">
        <v>625.2</v>
      </c>
      <c r="P52" s="4">
        <v>210</v>
      </c>
      <c r="Q52" s="5">
        <v>5054143.91</v>
      </c>
      <c r="R52" s="5">
        <v>-320733.8</v>
      </c>
      <c r="S52" s="5">
        <v>0</v>
      </c>
      <c r="T52" s="5">
        <f t="shared" si="2"/>
        <v>4733410.11</v>
      </c>
      <c r="U52" s="5">
        <v>611601.5</v>
      </c>
      <c r="V52" s="5">
        <v>67379.57</v>
      </c>
      <c r="W52" s="5">
        <v>4054429.0400000005</v>
      </c>
      <c r="X52" s="5">
        <v>0</v>
      </c>
      <c r="Y52" s="6">
        <f t="shared" si="3"/>
        <v>7571.033445297505</v>
      </c>
      <c r="Z52" s="2"/>
      <c r="AA52" s="14">
        <v>604.7</v>
      </c>
      <c r="AB52" s="15">
        <v>200</v>
      </c>
      <c r="AC52" s="16">
        <v>4902048.600000001</v>
      </c>
      <c r="AD52" s="16">
        <v>-323714.18</v>
      </c>
      <c r="AE52" s="16">
        <v>0</v>
      </c>
      <c r="AF52" s="16">
        <f t="shared" si="4"/>
        <v>4578334.420000001</v>
      </c>
      <c r="AG52" s="16">
        <v>609711.03</v>
      </c>
      <c r="AH52" s="16">
        <v>70202.47</v>
      </c>
      <c r="AI52" s="16">
        <v>3898420.9200000004</v>
      </c>
      <c r="AJ52" s="16">
        <v>0</v>
      </c>
      <c r="AK52" s="17">
        <f t="shared" si="5"/>
        <v>7571.249247560775</v>
      </c>
      <c r="AM52" s="3">
        <v>604.7</v>
      </c>
      <c r="AN52" s="4">
        <v>200</v>
      </c>
      <c r="AO52" s="5">
        <v>4902048.600000001</v>
      </c>
      <c r="AP52" s="5">
        <v>-343302.98</v>
      </c>
      <c r="AQ52" s="5">
        <v>0</v>
      </c>
      <c r="AR52" s="5">
        <f t="shared" si="6"/>
        <v>4558745.620000001</v>
      </c>
      <c r="AS52" s="5">
        <v>609711.03</v>
      </c>
      <c r="AT52" s="5">
        <v>70202.47</v>
      </c>
      <c r="AU52" s="5">
        <v>3878832.1200000006</v>
      </c>
      <c r="AV52" s="5">
        <v>0</v>
      </c>
      <c r="AW52" s="35">
        <f t="shared" si="7"/>
        <v>7538.85500248057</v>
      </c>
      <c r="AX52" s="63">
        <f t="shared" si="8"/>
        <v>-20.5</v>
      </c>
      <c r="AY52" s="32">
        <f t="shared" si="9"/>
        <v>-10</v>
      </c>
      <c r="AZ52" s="63">
        <f t="shared" si="10"/>
        <v>-32.17845067301005</v>
      </c>
      <c r="BA52" s="32">
        <f t="shared" si="11"/>
        <v>-174664.4949116176</v>
      </c>
      <c r="BB52" s="63">
        <f t="shared" si="12"/>
        <v>-32.178442816934876</v>
      </c>
      <c r="BC52" s="32">
        <f t="shared" si="13"/>
        <v>-174664.4899999993</v>
      </c>
      <c r="BD52" s="42">
        <f t="shared" si="14"/>
        <v>-32.39424508020511</v>
      </c>
      <c r="BE52" s="6">
        <f t="shared" si="15"/>
        <v>-19588.799999999814</v>
      </c>
    </row>
    <row r="53" spans="1:57" ht="15">
      <c r="A53" s="42" t="s">
        <v>63</v>
      </c>
      <c r="B53" s="6" t="s">
        <v>65</v>
      </c>
      <c r="C53" s="3">
        <v>10460.199999999999</v>
      </c>
      <c r="D53" s="4">
        <v>6798</v>
      </c>
      <c r="E53" s="5">
        <v>77797824.78</v>
      </c>
      <c r="F53" s="5">
        <v>-4937016.443465359</v>
      </c>
      <c r="G53" s="5">
        <v>0</v>
      </c>
      <c r="H53" s="5">
        <f t="shared" si="0"/>
        <v>72860808.33653465</v>
      </c>
      <c r="I53" s="5">
        <v>11006848.48</v>
      </c>
      <c r="J53" s="5">
        <v>1200908.2932000002</v>
      </c>
      <c r="K53" s="5">
        <v>60653051.563334644</v>
      </c>
      <c r="L53" s="5">
        <v>0</v>
      </c>
      <c r="M53" s="6">
        <f t="shared" si="1"/>
        <v>6965.527268745785</v>
      </c>
      <c r="N53" s="5"/>
      <c r="O53" s="3">
        <v>10460.199999999999</v>
      </c>
      <c r="P53" s="4">
        <v>6798</v>
      </c>
      <c r="Q53" s="5">
        <v>77797824.78</v>
      </c>
      <c r="R53" s="5">
        <v>-4937016.45</v>
      </c>
      <c r="S53" s="5">
        <v>0</v>
      </c>
      <c r="T53" s="5">
        <f t="shared" si="2"/>
        <v>72860808.33</v>
      </c>
      <c r="U53" s="5">
        <v>11006848.48</v>
      </c>
      <c r="V53" s="5">
        <v>1200908.29</v>
      </c>
      <c r="W53" s="5">
        <v>60653051.559999995</v>
      </c>
      <c r="X53" s="5">
        <v>0</v>
      </c>
      <c r="Y53" s="6">
        <f t="shared" si="3"/>
        <v>6965.527268121069</v>
      </c>
      <c r="Z53" s="2"/>
      <c r="AA53" s="14">
        <v>10358</v>
      </c>
      <c r="AB53" s="15">
        <v>6666.1</v>
      </c>
      <c r="AC53" s="16">
        <v>76827030.19999999</v>
      </c>
      <c r="AD53" s="16">
        <v>-5073388.97</v>
      </c>
      <c r="AE53" s="16">
        <v>0</v>
      </c>
      <c r="AF53" s="16">
        <f t="shared" si="4"/>
        <v>71753641.22999999</v>
      </c>
      <c r="AG53" s="16">
        <v>10898422.87</v>
      </c>
      <c r="AH53" s="16">
        <v>1075872.13</v>
      </c>
      <c r="AI53" s="16">
        <v>59779346.22999999</v>
      </c>
      <c r="AJ53" s="16">
        <v>0</v>
      </c>
      <c r="AK53" s="17">
        <f t="shared" si="5"/>
        <v>6927.364474802084</v>
      </c>
      <c r="AL53">
        <f>AF53/AA53</f>
        <v>6927.364474802084</v>
      </c>
      <c r="AM53" s="3">
        <v>10358</v>
      </c>
      <c r="AN53" s="4">
        <v>6666.1</v>
      </c>
      <c r="AO53" s="5">
        <v>76827030.19999999</v>
      </c>
      <c r="AP53" s="5">
        <v>-5380393.13</v>
      </c>
      <c r="AQ53" s="5">
        <v>0</v>
      </c>
      <c r="AR53" s="5">
        <f t="shared" si="6"/>
        <v>71446637.07</v>
      </c>
      <c r="AS53" s="5">
        <v>10898422.87</v>
      </c>
      <c r="AT53" s="5">
        <v>1075872.13</v>
      </c>
      <c r="AU53" s="5">
        <v>59472342.06999999</v>
      </c>
      <c r="AV53" s="5">
        <v>0</v>
      </c>
      <c r="AW53" s="35">
        <f t="shared" si="7"/>
        <v>6897.725146746476</v>
      </c>
      <c r="AX53" s="63">
        <f t="shared" si="8"/>
        <v>-102.19999999999891</v>
      </c>
      <c r="AY53" s="32">
        <f t="shared" si="9"/>
        <v>-131.89999999999964</v>
      </c>
      <c r="AZ53" s="63">
        <f t="shared" si="10"/>
        <v>-67.80212199930884</v>
      </c>
      <c r="BA53" s="32">
        <f t="shared" si="11"/>
        <v>-1414171.2665346563</v>
      </c>
      <c r="BB53" s="63">
        <f t="shared" si="12"/>
        <v>-67.8021213745933</v>
      </c>
      <c r="BC53" s="32">
        <f t="shared" si="13"/>
        <v>-1414171.2600000054</v>
      </c>
      <c r="BD53" s="42">
        <f t="shared" si="14"/>
        <v>-29.63932805560853</v>
      </c>
      <c r="BE53" s="6">
        <f t="shared" si="15"/>
        <v>-307004.1599999964</v>
      </c>
    </row>
    <row r="54" spans="1:57" ht="15">
      <c r="A54" s="42" t="s">
        <v>63</v>
      </c>
      <c r="B54" s="6" t="s">
        <v>66</v>
      </c>
      <c r="C54" s="3">
        <v>8350.4</v>
      </c>
      <c r="D54" s="4">
        <v>2817</v>
      </c>
      <c r="E54" s="5">
        <v>57701514.510000005</v>
      </c>
      <c r="F54" s="5">
        <v>-3661713.2516789753</v>
      </c>
      <c r="G54" s="5">
        <v>0</v>
      </c>
      <c r="H54" s="5">
        <f t="shared" si="0"/>
        <v>54039801.25832103</v>
      </c>
      <c r="I54" s="5">
        <v>6881195.29</v>
      </c>
      <c r="J54" s="5">
        <v>585740.4630000001</v>
      </c>
      <c r="K54" s="5">
        <v>46572865.50532103</v>
      </c>
      <c r="L54" s="5">
        <v>0</v>
      </c>
      <c r="M54" s="6">
        <f t="shared" si="1"/>
        <v>6471.522472973874</v>
      </c>
      <c r="N54" s="5"/>
      <c r="O54" s="3">
        <v>8350.4</v>
      </c>
      <c r="P54" s="4">
        <v>2817</v>
      </c>
      <c r="Q54" s="5">
        <v>57703642.52</v>
      </c>
      <c r="R54" s="5">
        <v>-3661848.3</v>
      </c>
      <c r="S54" s="5">
        <v>0</v>
      </c>
      <c r="T54" s="5">
        <f t="shared" si="2"/>
        <v>54041794.220000006</v>
      </c>
      <c r="U54" s="5">
        <v>6881195.29</v>
      </c>
      <c r="V54" s="5">
        <v>585740.46</v>
      </c>
      <c r="W54" s="5">
        <v>46574858.470000006</v>
      </c>
      <c r="X54" s="5">
        <v>0</v>
      </c>
      <c r="Y54" s="6">
        <f t="shared" si="3"/>
        <v>6471.761139586129</v>
      </c>
      <c r="Z54" s="2"/>
      <c r="AA54" s="14">
        <v>8356.5</v>
      </c>
      <c r="AB54" s="15">
        <v>2845.5</v>
      </c>
      <c r="AC54" s="16">
        <v>57823303.13999999</v>
      </c>
      <c r="AD54" s="16">
        <v>-3818449.16</v>
      </c>
      <c r="AE54" s="16">
        <v>0</v>
      </c>
      <c r="AF54" s="16">
        <f t="shared" si="4"/>
        <v>54004853.97999999</v>
      </c>
      <c r="AG54" s="16">
        <v>6685569.57</v>
      </c>
      <c r="AH54" s="16">
        <v>564561.53</v>
      </c>
      <c r="AI54" s="16">
        <v>46754722.87999999</v>
      </c>
      <c r="AJ54" s="16">
        <v>0</v>
      </c>
      <c r="AK54" s="17">
        <f t="shared" si="5"/>
        <v>6462.616403996887</v>
      </c>
      <c r="AL54" t="e">
        <f>AL53-#REF!</f>
        <v>#REF!</v>
      </c>
      <c r="AM54" s="3">
        <v>8356.5</v>
      </c>
      <c r="AN54" s="4">
        <v>2845.5</v>
      </c>
      <c r="AO54" s="5">
        <v>57823303.13999999</v>
      </c>
      <c r="AP54" s="5">
        <v>-4049513.59</v>
      </c>
      <c r="AQ54" s="5">
        <v>0</v>
      </c>
      <c r="AR54" s="5">
        <f t="shared" si="6"/>
        <v>53773789.55</v>
      </c>
      <c r="AS54" s="5">
        <v>6685569.57</v>
      </c>
      <c r="AT54" s="5">
        <v>564561.53</v>
      </c>
      <c r="AU54" s="5">
        <v>46523658.449999996</v>
      </c>
      <c r="AV54" s="5">
        <v>0</v>
      </c>
      <c r="AW54" s="35">
        <f t="shared" si="7"/>
        <v>6434.965541793813</v>
      </c>
      <c r="AX54" s="63">
        <f t="shared" si="8"/>
        <v>6.100000000000364</v>
      </c>
      <c r="AY54" s="32">
        <f t="shared" si="9"/>
        <v>28.5</v>
      </c>
      <c r="AZ54" s="63">
        <f t="shared" si="10"/>
        <v>-36.55693118006093</v>
      </c>
      <c r="BA54" s="32">
        <f t="shared" si="11"/>
        <v>-266011.7083210349</v>
      </c>
      <c r="BB54" s="63">
        <f t="shared" si="12"/>
        <v>-36.795597792315675</v>
      </c>
      <c r="BC54" s="32">
        <f t="shared" si="13"/>
        <v>-268004.67000000924</v>
      </c>
      <c r="BD54" s="42">
        <f t="shared" si="14"/>
        <v>-27.65086220307421</v>
      </c>
      <c r="BE54" s="6">
        <f t="shared" si="15"/>
        <v>-231064.42999999225</v>
      </c>
    </row>
    <row r="55" spans="1:57" ht="15">
      <c r="A55" s="42" t="s">
        <v>63</v>
      </c>
      <c r="B55" s="6" t="s">
        <v>67</v>
      </c>
      <c r="C55" s="3">
        <v>7250.1</v>
      </c>
      <c r="D55" s="4">
        <v>2278</v>
      </c>
      <c r="E55" s="5">
        <v>50098408.5</v>
      </c>
      <c r="F55" s="5">
        <v>-3179223.419875476</v>
      </c>
      <c r="G55" s="5">
        <v>0</v>
      </c>
      <c r="H55" s="5">
        <f t="shared" si="0"/>
        <v>46919185.08012453</v>
      </c>
      <c r="I55" s="5">
        <v>3100190.6</v>
      </c>
      <c r="J55" s="5">
        <v>294568.1336500001</v>
      </c>
      <c r="K55" s="5">
        <v>43524426.34647453</v>
      </c>
      <c r="L55" s="5">
        <v>0</v>
      </c>
      <c r="M55" s="6">
        <f t="shared" si="1"/>
        <v>6471.522472810654</v>
      </c>
      <c r="N55" s="5"/>
      <c r="O55" s="3">
        <v>7250.6</v>
      </c>
      <c r="P55" s="4">
        <v>2278</v>
      </c>
      <c r="Q55" s="5">
        <v>50104763.76</v>
      </c>
      <c r="R55" s="5">
        <v>-3179626.72</v>
      </c>
      <c r="S55" s="5">
        <v>0</v>
      </c>
      <c r="T55" s="5">
        <f t="shared" si="2"/>
        <v>46925137.04</v>
      </c>
      <c r="U55" s="5">
        <v>3100190.6</v>
      </c>
      <c r="V55" s="5">
        <v>294568.13</v>
      </c>
      <c r="W55" s="5">
        <v>43530378.309999995</v>
      </c>
      <c r="X55" s="5">
        <v>0</v>
      </c>
      <c r="Y55" s="6">
        <f t="shared" si="3"/>
        <v>6471.897089896008</v>
      </c>
      <c r="Z55" s="2"/>
      <c r="AA55" s="14">
        <v>7076.8</v>
      </c>
      <c r="AB55" s="15">
        <v>2227.5</v>
      </c>
      <c r="AC55" s="16">
        <v>48968342.21</v>
      </c>
      <c r="AD55" s="16">
        <v>-3233698.44</v>
      </c>
      <c r="AE55" s="16">
        <v>0</v>
      </c>
      <c r="AF55" s="16">
        <f t="shared" si="4"/>
        <v>45734643.77</v>
      </c>
      <c r="AG55" s="16">
        <v>3173675.93</v>
      </c>
      <c r="AH55" s="16">
        <v>295758.95</v>
      </c>
      <c r="AI55" s="16">
        <v>42265208.89</v>
      </c>
      <c r="AJ55" s="16">
        <v>0</v>
      </c>
      <c r="AK55" s="17">
        <f t="shared" si="5"/>
        <v>6462.616404307032</v>
      </c>
      <c r="AM55" s="3">
        <v>7076.8</v>
      </c>
      <c r="AN55" s="4">
        <v>2227.5</v>
      </c>
      <c r="AO55" s="5">
        <v>48968342.21</v>
      </c>
      <c r="AP55" s="5">
        <v>-3429378.06</v>
      </c>
      <c r="AQ55" s="5">
        <v>0</v>
      </c>
      <c r="AR55" s="5">
        <f t="shared" si="6"/>
        <v>45538964.15</v>
      </c>
      <c r="AS55" s="5">
        <v>3173675.93</v>
      </c>
      <c r="AT55" s="5">
        <v>295758.95</v>
      </c>
      <c r="AU55" s="5">
        <v>42069529.269999996</v>
      </c>
      <c r="AV55" s="5">
        <v>0</v>
      </c>
      <c r="AW55" s="35">
        <f t="shared" si="7"/>
        <v>6434.965542335519</v>
      </c>
      <c r="AX55" s="63">
        <f t="shared" si="8"/>
        <v>-173.30000000000018</v>
      </c>
      <c r="AY55" s="32">
        <f t="shared" si="9"/>
        <v>-50.5</v>
      </c>
      <c r="AZ55" s="63">
        <f t="shared" si="10"/>
        <v>-36.55693047513523</v>
      </c>
      <c r="BA55" s="32">
        <f t="shared" si="11"/>
        <v>-1380220.9301245287</v>
      </c>
      <c r="BB55" s="63">
        <f t="shared" si="12"/>
        <v>-36.93154756048898</v>
      </c>
      <c r="BC55" s="32">
        <f t="shared" si="13"/>
        <v>-1386172.8900000006</v>
      </c>
      <c r="BD55" s="42">
        <f t="shared" si="14"/>
        <v>-27.650861971513223</v>
      </c>
      <c r="BE55" s="6">
        <f t="shared" si="15"/>
        <v>-195679.62000000477</v>
      </c>
    </row>
    <row r="56" spans="1:57" ht="15">
      <c r="A56" s="42" t="s">
        <v>63</v>
      </c>
      <c r="B56" s="6" t="s">
        <v>68</v>
      </c>
      <c r="C56" s="3">
        <v>28403.8</v>
      </c>
      <c r="D56" s="4">
        <v>13742</v>
      </c>
      <c r="E56" s="5">
        <v>214597721.91</v>
      </c>
      <c r="F56" s="5">
        <v>-13618278.978826175</v>
      </c>
      <c r="G56" s="5">
        <v>-11077039.3585104</v>
      </c>
      <c r="H56" s="5">
        <f t="shared" si="0"/>
        <v>189902403.57266343</v>
      </c>
      <c r="I56" s="5">
        <v>60234657.74</v>
      </c>
      <c r="J56" s="5">
        <v>6866432.999300001</v>
      </c>
      <c r="K56" s="5">
        <v>122801312.83336341</v>
      </c>
      <c r="L56" s="5">
        <v>0</v>
      </c>
      <c r="M56" s="6">
        <f t="shared" si="1"/>
        <v>6685.8097709694985</v>
      </c>
      <c r="N56" s="5"/>
      <c r="O56" s="3">
        <v>28257.600000000002</v>
      </c>
      <c r="P56" s="4">
        <v>13742</v>
      </c>
      <c r="Q56" s="5">
        <v>214890480.44000003</v>
      </c>
      <c r="R56" s="5">
        <v>-13636857.32</v>
      </c>
      <c r="S56" s="5">
        <v>-12344694.134</v>
      </c>
      <c r="T56" s="5">
        <f t="shared" si="2"/>
        <v>188908928.98600003</v>
      </c>
      <c r="U56" s="5">
        <v>60332628.87</v>
      </c>
      <c r="V56" s="5">
        <v>6866433</v>
      </c>
      <c r="W56" s="5">
        <v>121709867.11600003</v>
      </c>
      <c r="X56" s="5">
        <v>0</v>
      </c>
      <c r="Y56" s="6">
        <f t="shared" si="3"/>
        <v>6685.243226105544</v>
      </c>
      <c r="Z56" s="2"/>
      <c r="AA56" s="14">
        <v>28244.5</v>
      </c>
      <c r="AB56" s="15">
        <v>13669.1</v>
      </c>
      <c r="AC56" s="16">
        <v>214136362.32</v>
      </c>
      <c r="AD56" s="16">
        <v>-14140818.1</v>
      </c>
      <c r="AE56" s="16">
        <v>-11818046.616</v>
      </c>
      <c r="AF56" s="16">
        <f t="shared" si="4"/>
        <v>188177497.604</v>
      </c>
      <c r="AG56" s="16">
        <v>60155773.11</v>
      </c>
      <c r="AH56" s="16">
        <v>6001434.2</v>
      </c>
      <c r="AI56" s="16">
        <v>122020290.29400001</v>
      </c>
      <c r="AJ56" s="16">
        <v>0</v>
      </c>
      <c r="AK56" s="17">
        <f t="shared" si="5"/>
        <v>6662.447471330702</v>
      </c>
      <c r="AM56" s="3">
        <v>28244.5</v>
      </c>
      <c r="AN56" s="4">
        <v>13669.1</v>
      </c>
      <c r="AO56" s="5">
        <v>214136362.32</v>
      </c>
      <c r="AP56" s="5">
        <v>-14996516.32</v>
      </c>
      <c r="AQ56" s="5">
        <v>-11767481.28</v>
      </c>
      <c r="AR56" s="5">
        <f t="shared" si="6"/>
        <v>187372364.72</v>
      </c>
      <c r="AS56" s="5">
        <v>60155773.11</v>
      </c>
      <c r="AT56" s="5">
        <v>6001434.2</v>
      </c>
      <c r="AU56" s="5">
        <v>121215157.40999998</v>
      </c>
      <c r="AV56" s="5">
        <v>0</v>
      </c>
      <c r="AW56" s="35">
        <f t="shared" si="7"/>
        <v>6633.941642443661</v>
      </c>
      <c r="AX56" s="63">
        <f t="shared" si="8"/>
        <v>-159.29999999999927</v>
      </c>
      <c r="AY56" s="32">
        <f t="shared" si="9"/>
        <v>-72.89999999999964</v>
      </c>
      <c r="AZ56" s="63">
        <f t="shared" si="10"/>
        <v>-51.868128525837164</v>
      </c>
      <c r="BA56" s="32">
        <f t="shared" si="11"/>
        <v>-2530038.8526634276</v>
      </c>
      <c r="BB56" s="63">
        <f t="shared" si="12"/>
        <v>-51.30158366188243</v>
      </c>
      <c r="BC56" s="32">
        <f t="shared" si="13"/>
        <v>-1536564.2660000324</v>
      </c>
      <c r="BD56" s="42">
        <f t="shared" si="14"/>
        <v>-28.50582888704048</v>
      </c>
      <c r="BE56" s="6">
        <f t="shared" si="15"/>
        <v>-805132.8840000033</v>
      </c>
    </row>
    <row r="57" spans="1:57" ht="15">
      <c r="A57" s="42" t="s">
        <v>63</v>
      </c>
      <c r="B57" s="6" t="s">
        <v>69</v>
      </c>
      <c r="C57" s="3">
        <v>4507.700000000001</v>
      </c>
      <c r="D57" s="4">
        <v>556</v>
      </c>
      <c r="E57" s="5">
        <v>31148342.23</v>
      </c>
      <c r="F57" s="5">
        <v>-1976660.3785010919</v>
      </c>
      <c r="G57" s="5">
        <v>0</v>
      </c>
      <c r="H57" s="5">
        <f t="shared" si="0"/>
        <v>29171681.85149891</v>
      </c>
      <c r="I57" s="5">
        <v>10576904.32</v>
      </c>
      <c r="J57" s="5">
        <v>1080198.2915500002</v>
      </c>
      <c r="K57" s="5">
        <v>17514579.23994891</v>
      </c>
      <c r="L57" s="5">
        <v>0</v>
      </c>
      <c r="M57" s="6">
        <f t="shared" si="1"/>
        <v>6471.522472990418</v>
      </c>
      <c r="N57" s="5"/>
      <c r="O57" s="3">
        <v>4507.700000000001</v>
      </c>
      <c r="P57" s="4">
        <v>556</v>
      </c>
      <c r="Q57" s="5">
        <v>31150145.31</v>
      </c>
      <c r="R57" s="5">
        <v>-1976774.8</v>
      </c>
      <c r="S57" s="5">
        <v>0</v>
      </c>
      <c r="T57" s="5">
        <f t="shared" si="2"/>
        <v>29173370.509999998</v>
      </c>
      <c r="U57" s="5">
        <v>10576904.32</v>
      </c>
      <c r="V57" s="5">
        <v>1080198.29</v>
      </c>
      <c r="W57" s="5">
        <v>17516267.9</v>
      </c>
      <c r="X57" s="5">
        <v>0</v>
      </c>
      <c r="Y57" s="6">
        <f t="shared" si="3"/>
        <v>6471.89708942476</v>
      </c>
      <c r="Z57" s="2"/>
      <c r="AA57" s="14">
        <v>4440</v>
      </c>
      <c r="AB57" s="15">
        <v>524.7</v>
      </c>
      <c r="AC57" s="16">
        <v>30722846.400000002</v>
      </c>
      <c r="AD57" s="16">
        <v>-2028829.56</v>
      </c>
      <c r="AE57" s="16">
        <v>0</v>
      </c>
      <c r="AF57" s="16">
        <f t="shared" si="4"/>
        <v>28694016.840000004</v>
      </c>
      <c r="AG57" s="16">
        <v>10573051.23</v>
      </c>
      <c r="AH57" s="16">
        <v>1006877.85</v>
      </c>
      <c r="AI57" s="16">
        <v>17114087.76</v>
      </c>
      <c r="AJ57" s="16">
        <v>0</v>
      </c>
      <c r="AK57" s="17">
        <f t="shared" si="5"/>
        <v>6462.616405405406</v>
      </c>
      <c r="AM57" s="3">
        <v>4440</v>
      </c>
      <c r="AN57" s="4">
        <v>524.7</v>
      </c>
      <c r="AO57" s="5">
        <v>30722846.400000002</v>
      </c>
      <c r="AP57" s="5">
        <v>-2151599.39</v>
      </c>
      <c r="AQ57" s="5">
        <v>0</v>
      </c>
      <c r="AR57" s="5">
        <f t="shared" si="6"/>
        <v>28571247.01</v>
      </c>
      <c r="AS57" s="5">
        <v>10573051.23</v>
      </c>
      <c r="AT57" s="5">
        <v>1006877.85</v>
      </c>
      <c r="AU57" s="5">
        <v>16991317.93</v>
      </c>
      <c r="AV57" s="5">
        <v>0</v>
      </c>
      <c r="AW57" s="35">
        <f t="shared" si="7"/>
        <v>6434.965542792793</v>
      </c>
      <c r="AX57" s="63">
        <f t="shared" si="8"/>
        <v>-67.70000000000073</v>
      </c>
      <c r="AY57" s="32">
        <f t="shared" si="9"/>
        <v>-31.299999999999955</v>
      </c>
      <c r="AZ57" s="63">
        <f t="shared" si="10"/>
        <v>-36.55693019762475</v>
      </c>
      <c r="BA57" s="32">
        <f t="shared" si="11"/>
        <v>-600434.8414989077</v>
      </c>
      <c r="BB57" s="63">
        <f t="shared" si="12"/>
        <v>-36.93154663196765</v>
      </c>
      <c r="BC57" s="32">
        <f t="shared" si="13"/>
        <v>-602123.4999999963</v>
      </c>
      <c r="BD57" s="42">
        <f t="shared" si="14"/>
        <v>-27.65086261261331</v>
      </c>
      <c r="BE57" s="6">
        <f t="shared" si="15"/>
        <v>-122769.83000000194</v>
      </c>
    </row>
    <row r="58" spans="1:57" ht="15">
      <c r="A58" s="42" t="s">
        <v>63</v>
      </c>
      <c r="B58" s="6" t="s">
        <v>70</v>
      </c>
      <c r="C58" s="3">
        <v>1339.5000000000002</v>
      </c>
      <c r="D58" s="4">
        <v>342</v>
      </c>
      <c r="E58" s="5">
        <v>9914098.120000001</v>
      </c>
      <c r="F58" s="5">
        <v>-629144.3954761045</v>
      </c>
      <c r="G58" s="5">
        <v>0</v>
      </c>
      <c r="H58" s="5">
        <f t="shared" si="0"/>
        <v>9284953.724523896</v>
      </c>
      <c r="I58" s="5">
        <v>2673801.52</v>
      </c>
      <c r="J58" s="5">
        <v>271707.09580000007</v>
      </c>
      <c r="K58" s="5">
        <v>6339445.108723897</v>
      </c>
      <c r="L58" s="5">
        <v>0</v>
      </c>
      <c r="M58" s="6">
        <f t="shared" si="1"/>
        <v>6931.656382623289</v>
      </c>
      <c r="N58" s="5"/>
      <c r="O58" s="3">
        <v>1339.5000000000002</v>
      </c>
      <c r="P58" s="4">
        <v>342</v>
      </c>
      <c r="Q58" s="5">
        <v>9914098.120000001</v>
      </c>
      <c r="R58" s="5">
        <v>-629144.4</v>
      </c>
      <c r="S58" s="5">
        <v>0</v>
      </c>
      <c r="T58" s="5">
        <f t="shared" si="2"/>
        <v>9284953.72</v>
      </c>
      <c r="U58" s="5">
        <v>2673801.52</v>
      </c>
      <c r="V58" s="5">
        <v>271707.1</v>
      </c>
      <c r="W58" s="5">
        <v>6339445.1000000015</v>
      </c>
      <c r="X58" s="5">
        <v>0</v>
      </c>
      <c r="Y58" s="6">
        <f t="shared" si="3"/>
        <v>6931.6563792459865</v>
      </c>
      <c r="Z58" s="2"/>
      <c r="AA58" s="14">
        <v>1343.7</v>
      </c>
      <c r="AB58" s="15">
        <v>297.6</v>
      </c>
      <c r="AC58" s="16">
        <v>9903654.52</v>
      </c>
      <c r="AD58" s="16">
        <v>-654002.78</v>
      </c>
      <c r="AE58" s="16">
        <v>0</v>
      </c>
      <c r="AF58" s="16">
        <f t="shared" si="4"/>
        <v>9249651.74</v>
      </c>
      <c r="AG58" s="16">
        <v>2625046.28</v>
      </c>
      <c r="AH58" s="16">
        <v>255787.14</v>
      </c>
      <c r="AI58" s="16">
        <v>6368818.320000001</v>
      </c>
      <c r="AJ58" s="16">
        <v>0</v>
      </c>
      <c r="AK58" s="17">
        <f t="shared" si="5"/>
        <v>6883.717898340404</v>
      </c>
      <c r="AM58" s="3">
        <v>1343.7</v>
      </c>
      <c r="AN58" s="4">
        <v>297.6</v>
      </c>
      <c r="AO58" s="5">
        <v>9903654.52</v>
      </c>
      <c r="AP58" s="5">
        <v>-693578.22</v>
      </c>
      <c r="AQ58" s="5">
        <v>0</v>
      </c>
      <c r="AR58" s="5">
        <f t="shared" si="6"/>
        <v>9210076.299999999</v>
      </c>
      <c r="AS58" s="5">
        <v>2625046.28</v>
      </c>
      <c r="AT58" s="5">
        <v>255787.14</v>
      </c>
      <c r="AU58" s="5">
        <v>6329242.88</v>
      </c>
      <c r="AV58" s="5">
        <v>0</v>
      </c>
      <c r="AW58" s="35">
        <f t="shared" si="7"/>
        <v>6854.265312197662</v>
      </c>
      <c r="AX58" s="63">
        <f t="shared" si="8"/>
        <v>4.199999999999818</v>
      </c>
      <c r="AY58" s="32">
        <f t="shared" si="9"/>
        <v>-44.39999999999998</v>
      </c>
      <c r="AZ58" s="63">
        <f t="shared" si="10"/>
        <v>-77.39107042562682</v>
      </c>
      <c r="BA58" s="32">
        <f t="shared" si="11"/>
        <v>-74877.42452389747</v>
      </c>
      <c r="BB58" s="63">
        <f t="shared" si="12"/>
        <v>-77.39106704832466</v>
      </c>
      <c r="BC58" s="32">
        <f t="shared" si="13"/>
        <v>-74877.42000000179</v>
      </c>
      <c r="BD58" s="42">
        <f t="shared" si="14"/>
        <v>-29.452586142741893</v>
      </c>
      <c r="BE58" s="6">
        <f t="shared" si="15"/>
        <v>-39575.44000000134</v>
      </c>
    </row>
    <row r="59" spans="1:57" ht="15">
      <c r="A59" s="42" t="s">
        <v>63</v>
      </c>
      <c r="B59" s="6" t="s">
        <v>71</v>
      </c>
      <c r="C59" s="3">
        <v>21841.5</v>
      </c>
      <c r="D59" s="4">
        <v>1907</v>
      </c>
      <c r="E59" s="5">
        <v>150917191.23</v>
      </c>
      <c r="F59" s="5">
        <v>-9577139.936895236</v>
      </c>
      <c r="G59" s="5">
        <v>0</v>
      </c>
      <c r="H59" s="5">
        <f t="shared" si="0"/>
        <v>141340051.29310477</v>
      </c>
      <c r="I59" s="5">
        <v>37956351.13</v>
      </c>
      <c r="J59" s="5">
        <v>3878553.6062000007</v>
      </c>
      <c r="K59" s="5">
        <v>99505146.55690478</v>
      </c>
      <c r="L59" s="5">
        <v>0</v>
      </c>
      <c r="M59" s="6">
        <f t="shared" si="1"/>
        <v>6471.169621734073</v>
      </c>
      <c r="N59" s="5"/>
      <c r="O59" s="3">
        <v>21842.5</v>
      </c>
      <c r="P59" s="4">
        <v>1907</v>
      </c>
      <c r="Q59" s="5">
        <v>150932824.66</v>
      </c>
      <c r="R59" s="5">
        <v>-9578132.04</v>
      </c>
      <c r="S59" s="5">
        <v>0</v>
      </c>
      <c r="T59" s="5">
        <f t="shared" si="2"/>
        <v>141354692.62</v>
      </c>
      <c r="U59" s="5">
        <v>37956351.13</v>
      </c>
      <c r="V59" s="5">
        <v>3878553.61</v>
      </c>
      <c r="W59" s="5">
        <v>99519787.88000001</v>
      </c>
      <c r="X59" s="5">
        <v>0</v>
      </c>
      <c r="Y59" s="6">
        <f t="shared" si="3"/>
        <v>6471.543670367403</v>
      </c>
      <c r="Z59" s="2"/>
      <c r="AA59" s="14">
        <v>21888.5</v>
      </c>
      <c r="AB59" s="15">
        <v>2105.6</v>
      </c>
      <c r="AC59" s="16">
        <v>151450361.8</v>
      </c>
      <c r="AD59" s="16">
        <v>-10001253.38</v>
      </c>
      <c r="AE59" s="16">
        <v>0</v>
      </c>
      <c r="AF59" s="16">
        <f t="shared" si="4"/>
        <v>141449108.42000002</v>
      </c>
      <c r="AG59" s="16">
        <v>37579315.64</v>
      </c>
      <c r="AH59" s="16">
        <v>3641577.03</v>
      </c>
      <c r="AI59" s="16">
        <v>100228215.75000001</v>
      </c>
      <c r="AJ59" s="16">
        <v>0</v>
      </c>
      <c r="AK59" s="17">
        <f t="shared" si="5"/>
        <v>6462.256820704937</v>
      </c>
      <c r="AM59" s="3">
        <v>21888.5</v>
      </c>
      <c r="AN59" s="4">
        <v>2105.6</v>
      </c>
      <c r="AO59" s="5">
        <v>151450361.8</v>
      </c>
      <c r="AP59" s="5">
        <v>-10606455.61</v>
      </c>
      <c r="AQ59" s="5">
        <v>0</v>
      </c>
      <c r="AR59" s="5">
        <f t="shared" si="6"/>
        <v>140843906.19</v>
      </c>
      <c r="AS59" s="5">
        <v>37579315.64</v>
      </c>
      <c r="AT59" s="5">
        <v>3641577.03</v>
      </c>
      <c r="AU59" s="5">
        <v>99623013.52</v>
      </c>
      <c r="AV59" s="5">
        <v>0</v>
      </c>
      <c r="AW59" s="35">
        <f t="shared" si="7"/>
        <v>6434.6074966306505</v>
      </c>
      <c r="AX59" s="63">
        <f t="shared" si="8"/>
        <v>47</v>
      </c>
      <c r="AY59" s="32">
        <f t="shared" si="9"/>
        <v>198.5999999999999</v>
      </c>
      <c r="AZ59" s="63">
        <f t="shared" si="10"/>
        <v>-36.56212510342266</v>
      </c>
      <c r="BA59" s="32">
        <f t="shared" si="11"/>
        <v>-496145.1031047702</v>
      </c>
      <c r="BB59" s="63">
        <f t="shared" si="12"/>
        <v>-36.93617373675261</v>
      </c>
      <c r="BC59" s="32">
        <f t="shared" si="13"/>
        <v>-510786.43000000715</v>
      </c>
      <c r="BD59" s="42">
        <f t="shared" si="14"/>
        <v>-27.649324074286596</v>
      </c>
      <c r="BE59" s="6">
        <f t="shared" si="15"/>
        <v>-605202.2300000191</v>
      </c>
    </row>
    <row r="60" spans="1:57" ht="15">
      <c r="A60" s="42" t="s">
        <v>63</v>
      </c>
      <c r="B60" s="6" t="s">
        <v>72</v>
      </c>
      <c r="C60" s="3">
        <v>890.9</v>
      </c>
      <c r="D60" s="4">
        <v>457</v>
      </c>
      <c r="E60" s="5">
        <v>7043924.46</v>
      </c>
      <c r="F60" s="5">
        <v>-447004.4115486366</v>
      </c>
      <c r="G60" s="5">
        <v>0</v>
      </c>
      <c r="H60" s="5">
        <f t="shared" si="0"/>
        <v>6596920.048451363</v>
      </c>
      <c r="I60" s="5">
        <v>810059.33</v>
      </c>
      <c r="J60" s="5">
        <v>91098.97020000001</v>
      </c>
      <c r="K60" s="5">
        <v>5695761.748251363</v>
      </c>
      <c r="L60" s="5">
        <v>0</v>
      </c>
      <c r="M60" s="6">
        <f t="shared" si="1"/>
        <v>7404.781735830467</v>
      </c>
      <c r="N60" s="5"/>
      <c r="O60" s="3">
        <v>890.9</v>
      </c>
      <c r="P60" s="4">
        <v>457</v>
      </c>
      <c r="Q60" s="5">
        <v>7043924.46</v>
      </c>
      <c r="R60" s="5">
        <v>-447004.41</v>
      </c>
      <c r="S60" s="5">
        <v>0</v>
      </c>
      <c r="T60" s="5">
        <f t="shared" si="2"/>
        <v>6596920.05</v>
      </c>
      <c r="U60" s="5">
        <v>810059.33</v>
      </c>
      <c r="V60" s="5">
        <v>91098.97</v>
      </c>
      <c r="W60" s="5">
        <v>5695761.75</v>
      </c>
      <c r="X60" s="5">
        <v>0</v>
      </c>
      <c r="Y60" s="6">
        <f t="shared" si="3"/>
        <v>7404.781737568751</v>
      </c>
      <c r="Z60" s="2"/>
      <c r="AA60" s="14">
        <v>935.1</v>
      </c>
      <c r="AB60" s="15">
        <v>485.6</v>
      </c>
      <c r="AC60" s="16">
        <v>7337738.88</v>
      </c>
      <c r="AD60" s="16">
        <v>-484558.67</v>
      </c>
      <c r="AE60" s="16">
        <v>0</v>
      </c>
      <c r="AF60" s="16">
        <f t="shared" si="4"/>
        <v>6853180.21</v>
      </c>
      <c r="AG60" s="16">
        <v>798797.7</v>
      </c>
      <c r="AH60" s="16">
        <v>113403.79</v>
      </c>
      <c r="AI60" s="16">
        <v>5940978.72</v>
      </c>
      <c r="AJ60" s="16">
        <v>0</v>
      </c>
      <c r="AK60" s="17">
        <f t="shared" si="5"/>
        <v>7328.820671585926</v>
      </c>
      <c r="AM60" s="3">
        <v>935.1</v>
      </c>
      <c r="AN60" s="4">
        <v>485.6</v>
      </c>
      <c r="AO60" s="5">
        <v>7337738.88</v>
      </c>
      <c r="AP60" s="5">
        <v>-513880.59</v>
      </c>
      <c r="AQ60" s="5">
        <v>0</v>
      </c>
      <c r="AR60" s="5">
        <f t="shared" si="6"/>
        <v>6823858.29</v>
      </c>
      <c r="AS60" s="5">
        <v>798797.7</v>
      </c>
      <c r="AT60" s="5">
        <v>113403.79</v>
      </c>
      <c r="AU60" s="5">
        <v>5911656.8</v>
      </c>
      <c r="AV60" s="5">
        <v>0</v>
      </c>
      <c r="AW60" s="35">
        <f t="shared" si="7"/>
        <v>7297.463683028553</v>
      </c>
      <c r="AX60" s="63">
        <f t="shared" si="8"/>
        <v>44.200000000000045</v>
      </c>
      <c r="AY60" s="32">
        <f t="shared" si="9"/>
        <v>28.600000000000023</v>
      </c>
      <c r="AZ60" s="63">
        <f t="shared" si="10"/>
        <v>-107.31805280191475</v>
      </c>
      <c r="BA60" s="32">
        <f t="shared" si="11"/>
        <v>226938.24154863693</v>
      </c>
      <c r="BB60" s="63">
        <f t="shared" si="12"/>
        <v>-107.31805454019832</v>
      </c>
      <c r="BC60" s="32">
        <f t="shared" si="13"/>
        <v>226938.24000000022</v>
      </c>
      <c r="BD60" s="42">
        <f t="shared" si="14"/>
        <v>-31.35698855737337</v>
      </c>
      <c r="BE60" s="6">
        <f t="shared" si="15"/>
        <v>-29321.919999999925</v>
      </c>
    </row>
    <row r="61" spans="1:57" ht="15">
      <c r="A61" s="42" t="s">
        <v>63</v>
      </c>
      <c r="B61" s="6" t="s">
        <v>73</v>
      </c>
      <c r="C61" s="3">
        <v>690.1</v>
      </c>
      <c r="D61" s="4">
        <v>147</v>
      </c>
      <c r="E61" s="5">
        <v>5448160.4799999995</v>
      </c>
      <c r="F61" s="5">
        <v>-345737.9168692757</v>
      </c>
      <c r="G61" s="5">
        <v>0</v>
      </c>
      <c r="H61" s="5">
        <f t="shared" si="0"/>
        <v>5102422.563130724</v>
      </c>
      <c r="I61" s="5">
        <v>880110.86</v>
      </c>
      <c r="J61" s="5">
        <v>95406.22420000001</v>
      </c>
      <c r="K61" s="5">
        <v>4126905.478930724</v>
      </c>
      <c r="L61" s="5">
        <v>0</v>
      </c>
      <c r="M61" s="6">
        <f t="shared" si="1"/>
        <v>7393.743751819627</v>
      </c>
      <c r="N61" s="5"/>
      <c r="O61" s="3">
        <v>658.9</v>
      </c>
      <c r="P61" s="4">
        <v>147</v>
      </c>
      <c r="Q61" s="5">
        <v>5235062.7299999995</v>
      </c>
      <c r="R61" s="5">
        <v>-332214.83</v>
      </c>
      <c r="S61" s="5">
        <v>0</v>
      </c>
      <c r="T61" s="5">
        <f t="shared" si="2"/>
        <v>4902847.899999999</v>
      </c>
      <c r="U61" s="5">
        <v>880110.86</v>
      </c>
      <c r="V61" s="5">
        <v>95406.22</v>
      </c>
      <c r="W61" s="5">
        <v>3927330.8199999994</v>
      </c>
      <c r="X61" s="5">
        <v>0</v>
      </c>
      <c r="Y61" s="6">
        <f t="shared" si="3"/>
        <v>7440.959022613446</v>
      </c>
      <c r="Z61" s="2"/>
      <c r="AA61" s="14">
        <v>664.4</v>
      </c>
      <c r="AB61" s="15">
        <v>128.6</v>
      </c>
      <c r="AC61" s="16">
        <v>5255885.760000001</v>
      </c>
      <c r="AD61" s="16">
        <v>-347080.35</v>
      </c>
      <c r="AE61" s="16">
        <v>0</v>
      </c>
      <c r="AF61" s="16">
        <f t="shared" si="4"/>
        <v>4908805.410000001</v>
      </c>
      <c r="AG61" s="16">
        <v>890853.91</v>
      </c>
      <c r="AH61" s="16">
        <v>87867.62</v>
      </c>
      <c r="AI61" s="16">
        <v>3930083.880000001</v>
      </c>
      <c r="AJ61" s="16">
        <v>0</v>
      </c>
      <c r="AK61" s="17">
        <f t="shared" si="5"/>
        <v>7388.328431667672</v>
      </c>
      <c r="AM61" s="3">
        <v>664.4</v>
      </c>
      <c r="AN61" s="4">
        <v>128.6</v>
      </c>
      <c r="AO61" s="5">
        <v>5255885.760000001</v>
      </c>
      <c r="AP61" s="5">
        <v>-368083.1</v>
      </c>
      <c r="AQ61" s="5">
        <v>0</v>
      </c>
      <c r="AR61" s="5">
        <f t="shared" si="6"/>
        <v>4887802.660000001</v>
      </c>
      <c r="AS61" s="5">
        <v>890853.91</v>
      </c>
      <c r="AT61" s="5">
        <v>87867.62</v>
      </c>
      <c r="AU61" s="5">
        <v>3909081.130000001</v>
      </c>
      <c r="AV61" s="5">
        <v>0</v>
      </c>
      <c r="AW61" s="35">
        <f t="shared" si="7"/>
        <v>7356.716827212525</v>
      </c>
      <c r="AX61" s="63">
        <f t="shared" si="8"/>
        <v>-25.700000000000045</v>
      </c>
      <c r="AY61" s="32">
        <f t="shared" si="9"/>
        <v>-18.400000000000006</v>
      </c>
      <c r="AZ61" s="63">
        <f t="shared" si="10"/>
        <v>-37.026924607102046</v>
      </c>
      <c r="BA61" s="32">
        <f t="shared" si="11"/>
        <v>-214619.90313072316</v>
      </c>
      <c r="BB61" s="63">
        <f t="shared" si="12"/>
        <v>-84.24219540092145</v>
      </c>
      <c r="BC61" s="32">
        <f t="shared" si="13"/>
        <v>-15045.23999999836</v>
      </c>
      <c r="BD61" s="42">
        <f t="shared" si="14"/>
        <v>-31.611604455147244</v>
      </c>
      <c r="BE61" s="6">
        <f t="shared" si="15"/>
        <v>-21002.75</v>
      </c>
    </row>
    <row r="62" spans="1:57" ht="15">
      <c r="A62" s="42" t="s">
        <v>63</v>
      </c>
      <c r="B62" s="6" t="s">
        <v>74</v>
      </c>
      <c r="C62" s="3">
        <v>269.1</v>
      </c>
      <c r="D62" s="4">
        <v>102</v>
      </c>
      <c r="E62" s="5">
        <v>2791117.96</v>
      </c>
      <c r="F62" s="5">
        <v>-177123.14326446244</v>
      </c>
      <c r="G62" s="5">
        <v>0</v>
      </c>
      <c r="H62" s="5">
        <f t="shared" si="0"/>
        <v>2613994.8167355377</v>
      </c>
      <c r="I62" s="5">
        <v>424989.56</v>
      </c>
      <c r="J62" s="5">
        <v>43505.61005</v>
      </c>
      <c r="K62" s="5">
        <v>2145499.646685538</v>
      </c>
      <c r="L62" s="5">
        <v>0</v>
      </c>
      <c r="M62" s="6">
        <f t="shared" si="1"/>
        <v>9713.841756728121</v>
      </c>
      <c r="N62" s="5"/>
      <c r="O62" s="3">
        <v>270.4</v>
      </c>
      <c r="P62" s="4">
        <v>102</v>
      </c>
      <c r="Q62" s="5">
        <v>2795315.6799999997</v>
      </c>
      <c r="R62" s="5">
        <v>-177389.53</v>
      </c>
      <c r="S62" s="5">
        <v>0</v>
      </c>
      <c r="T62" s="5">
        <f t="shared" si="2"/>
        <v>2617926.15</v>
      </c>
      <c r="U62" s="5">
        <v>424989.56</v>
      </c>
      <c r="V62" s="5">
        <v>43505.61</v>
      </c>
      <c r="W62" s="5">
        <v>2149430.98</v>
      </c>
      <c r="X62" s="5">
        <v>0</v>
      </c>
      <c r="Y62" s="6">
        <f t="shared" si="3"/>
        <v>9681.679548816568</v>
      </c>
      <c r="Z62" s="2"/>
      <c r="AA62" s="14">
        <v>259.2</v>
      </c>
      <c r="AB62" s="15">
        <v>134.1</v>
      </c>
      <c r="AC62" s="16">
        <v>2795503.07</v>
      </c>
      <c r="AD62" s="16">
        <v>-184605.27</v>
      </c>
      <c r="AE62" s="16">
        <v>0</v>
      </c>
      <c r="AF62" s="16">
        <f t="shared" si="4"/>
        <v>2610897.8</v>
      </c>
      <c r="AG62" s="16">
        <v>424626.93</v>
      </c>
      <c r="AH62" s="16">
        <v>41900.03</v>
      </c>
      <c r="AI62" s="16">
        <v>2144370.84</v>
      </c>
      <c r="AJ62" s="16">
        <v>0</v>
      </c>
      <c r="AK62" s="17">
        <f t="shared" si="5"/>
        <v>10072.908179012345</v>
      </c>
      <c r="AM62" s="3">
        <v>259.2</v>
      </c>
      <c r="AN62" s="4">
        <v>134.1</v>
      </c>
      <c r="AO62" s="5">
        <v>2795503.07</v>
      </c>
      <c r="AP62" s="5">
        <v>-195776.22</v>
      </c>
      <c r="AQ62" s="5">
        <v>0</v>
      </c>
      <c r="AR62" s="5">
        <f t="shared" si="6"/>
        <v>2599726.8499999996</v>
      </c>
      <c r="AS62" s="5">
        <v>424626.93</v>
      </c>
      <c r="AT62" s="5">
        <v>41900.03</v>
      </c>
      <c r="AU62" s="5">
        <v>2133199.8899999997</v>
      </c>
      <c r="AV62" s="5">
        <v>0</v>
      </c>
      <c r="AW62" s="35">
        <f t="shared" si="7"/>
        <v>10029.810378086418</v>
      </c>
      <c r="AX62" s="63">
        <f t="shared" si="8"/>
        <v>-9.900000000000034</v>
      </c>
      <c r="AY62" s="32">
        <f t="shared" si="9"/>
        <v>32.099999999999994</v>
      </c>
      <c r="AZ62" s="63">
        <f t="shared" si="10"/>
        <v>315.96862135829724</v>
      </c>
      <c r="BA62" s="32">
        <f t="shared" si="11"/>
        <v>-14267.966735538095</v>
      </c>
      <c r="BB62" s="63">
        <f t="shared" si="12"/>
        <v>348.13082926985044</v>
      </c>
      <c r="BC62" s="32">
        <f t="shared" si="13"/>
        <v>-18199.30000000028</v>
      </c>
      <c r="BD62" s="42">
        <f t="shared" si="14"/>
        <v>-43.097800925927004</v>
      </c>
      <c r="BE62" s="6">
        <f t="shared" si="15"/>
        <v>-11170.950000000186</v>
      </c>
    </row>
    <row r="63" spans="1:57" ht="15">
      <c r="A63" s="42" t="s">
        <v>63</v>
      </c>
      <c r="B63" s="6" t="s">
        <v>75</v>
      </c>
      <c r="C63" s="3">
        <v>5751.7</v>
      </c>
      <c r="D63" s="4">
        <v>438</v>
      </c>
      <c r="E63" s="5">
        <v>39744419.550000004</v>
      </c>
      <c r="F63" s="5">
        <v>-2522163.7418425526</v>
      </c>
      <c r="G63" s="5">
        <v>0</v>
      </c>
      <c r="H63" s="5">
        <f t="shared" si="0"/>
        <v>37222255.80815745</v>
      </c>
      <c r="I63" s="5">
        <v>10914337.19</v>
      </c>
      <c r="J63" s="5">
        <v>1124456.7169500003</v>
      </c>
      <c r="K63" s="5">
        <v>25183461.901207455</v>
      </c>
      <c r="L63" s="5">
        <v>0</v>
      </c>
      <c r="M63" s="6">
        <f t="shared" si="1"/>
        <v>6471.522473035355</v>
      </c>
      <c r="N63" s="5"/>
      <c r="O63" s="3">
        <v>5863.6</v>
      </c>
      <c r="P63" s="4">
        <v>438</v>
      </c>
      <c r="Q63" s="5">
        <v>40519997.35</v>
      </c>
      <c r="R63" s="5">
        <v>-2571381.58</v>
      </c>
      <c r="S63" s="5">
        <v>0</v>
      </c>
      <c r="T63" s="5">
        <f t="shared" si="2"/>
        <v>37948615.77</v>
      </c>
      <c r="U63" s="5">
        <v>10914337.19</v>
      </c>
      <c r="V63" s="5">
        <v>1124456.72</v>
      </c>
      <c r="W63" s="5">
        <v>25909821.860000007</v>
      </c>
      <c r="X63" s="5">
        <v>0</v>
      </c>
      <c r="Y63" s="6">
        <f t="shared" si="3"/>
        <v>6471.897088819155</v>
      </c>
      <c r="Z63" s="2"/>
      <c r="AA63" s="14">
        <v>5635.5</v>
      </c>
      <c r="AB63" s="15">
        <v>531.3</v>
      </c>
      <c r="AC63" s="16">
        <v>38995180.38</v>
      </c>
      <c r="AD63" s="16">
        <v>-2575105.63</v>
      </c>
      <c r="AE63" s="16">
        <v>0</v>
      </c>
      <c r="AF63" s="16">
        <f t="shared" si="4"/>
        <v>36420074.75</v>
      </c>
      <c r="AG63" s="16">
        <v>10750116.6</v>
      </c>
      <c r="AH63" s="16">
        <v>999441.89</v>
      </c>
      <c r="AI63" s="16">
        <v>24670516.259999998</v>
      </c>
      <c r="AJ63" s="16">
        <v>0</v>
      </c>
      <c r="AK63" s="17">
        <f t="shared" si="5"/>
        <v>6462.616404933014</v>
      </c>
      <c r="AM63" s="3">
        <v>5635.5</v>
      </c>
      <c r="AN63" s="4">
        <v>531.3</v>
      </c>
      <c r="AO63" s="5">
        <v>38995180.38</v>
      </c>
      <c r="AP63" s="5">
        <v>-2730932.07</v>
      </c>
      <c r="AQ63" s="5">
        <v>0</v>
      </c>
      <c r="AR63" s="5">
        <f t="shared" si="6"/>
        <v>36264248.31</v>
      </c>
      <c r="AS63" s="5">
        <v>10750116.6</v>
      </c>
      <c r="AT63" s="5">
        <v>999441.89</v>
      </c>
      <c r="AU63" s="5">
        <v>24514689.82</v>
      </c>
      <c r="AV63" s="5">
        <v>0</v>
      </c>
      <c r="AW63" s="35">
        <f t="shared" si="7"/>
        <v>6434.965541655577</v>
      </c>
      <c r="AX63" s="63">
        <f t="shared" si="8"/>
        <v>-116.19999999999982</v>
      </c>
      <c r="AY63" s="32">
        <f t="shared" si="9"/>
        <v>93.29999999999995</v>
      </c>
      <c r="AZ63" s="63">
        <f t="shared" si="10"/>
        <v>-36.55693137977778</v>
      </c>
      <c r="BA63" s="32">
        <f t="shared" si="11"/>
        <v>-958007.4981574491</v>
      </c>
      <c r="BB63" s="63">
        <f t="shared" si="12"/>
        <v>-36.931547163578216</v>
      </c>
      <c r="BC63" s="32">
        <f t="shared" si="13"/>
        <v>-1684367.460000001</v>
      </c>
      <c r="BD63" s="42">
        <f t="shared" si="14"/>
        <v>-27.650863277436656</v>
      </c>
      <c r="BE63" s="6">
        <f t="shared" si="15"/>
        <v>-155826.43999999762</v>
      </c>
    </row>
    <row r="64" spans="1:57" ht="15">
      <c r="A64" s="42" t="s">
        <v>63</v>
      </c>
      <c r="B64" s="6" t="s">
        <v>76</v>
      </c>
      <c r="C64" s="3">
        <v>14342.3</v>
      </c>
      <c r="D64" s="4">
        <v>1996</v>
      </c>
      <c r="E64" s="5">
        <v>99105723.27</v>
      </c>
      <c r="F64" s="5">
        <v>-6289206.501713162</v>
      </c>
      <c r="G64" s="5">
        <v>0</v>
      </c>
      <c r="H64" s="5">
        <f t="shared" si="0"/>
        <v>92816516.76828684</v>
      </c>
      <c r="I64" s="5">
        <v>17344034.81</v>
      </c>
      <c r="J64" s="5">
        <v>1707581.2915000003</v>
      </c>
      <c r="K64" s="5">
        <v>73764900.66678683</v>
      </c>
      <c r="L64" s="5">
        <v>0</v>
      </c>
      <c r="M64" s="6">
        <f t="shared" si="1"/>
        <v>6471.522473263482</v>
      </c>
      <c r="N64" s="5"/>
      <c r="O64" s="3">
        <v>14342.3</v>
      </c>
      <c r="P64" s="4">
        <v>1996</v>
      </c>
      <c r="Q64" s="5">
        <v>99111460.19</v>
      </c>
      <c r="R64" s="5">
        <v>-6289570.57</v>
      </c>
      <c r="S64" s="5">
        <v>0</v>
      </c>
      <c r="T64" s="5">
        <f t="shared" si="2"/>
        <v>92821889.62</v>
      </c>
      <c r="U64" s="5">
        <v>17344034.81</v>
      </c>
      <c r="V64" s="5">
        <v>1707581.29</v>
      </c>
      <c r="W64" s="5">
        <v>73770273.52</v>
      </c>
      <c r="X64" s="5">
        <v>0</v>
      </c>
      <c r="Y64" s="6">
        <f t="shared" si="3"/>
        <v>6471.897089030352</v>
      </c>
      <c r="Z64" s="2"/>
      <c r="AA64" s="14">
        <v>14027.8</v>
      </c>
      <c r="AB64" s="15">
        <v>1799.7</v>
      </c>
      <c r="AC64" s="16">
        <v>97066203.77</v>
      </c>
      <c r="AD64" s="16">
        <v>-6409913.37</v>
      </c>
      <c r="AE64" s="16">
        <v>0</v>
      </c>
      <c r="AF64" s="16">
        <f t="shared" si="4"/>
        <v>90656290.39999999</v>
      </c>
      <c r="AG64" s="16">
        <v>17217626.39</v>
      </c>
      <c r="AH64" s="16">
        <v>1613082.04</v>
      </c>
      <c r="AI64" s="16">
        <v>71825581.96999998</v>
      </c>
      <c r="AJ64" s="16">
        <v>0</v>
      </c>
      <c r="AK64" s="17">
        <f t="shared" si="5"/>
        <v>6462.616404568072</v>
      </c>
      <c r="AM64" s="3">
        <v>14027.8</v>
      </c>
      <c r="AN64" s="4">
        <v>1799.7</v>
      </c>
      <c r="AO64" s="5">
        <v>97066203.77</v>
      </c>
      <c r="AP64" s="5">
        <v>-6797794.14</v>
      </c>
      <c r="AQ64" s="5">
        <v>0</v>
      </c>
      <c r="AR64" s="5">
        <f t="shared" si="6"/>
        <v>90268409.63</v>
      </c>
      <c r="AS64" s="5">
        <v>17217626.39</v>
      </c>
      <c r="AT64" s="5">
        <v>1613082.04</v>
      </c>
      <c r="AU64" s="5">
        <v>71437701.19999999</v>
      </c>
      <c r="AV64" s="5">
        <v>0</v>
      </c>
      <c r="AW64" s="35">
        <f t="shared" si="7"/>
        <v>6434.965541995181</v>
      </c>
      <c r="AX64" s="63">
        <f t="shared" si="8"/>
        <v>-314.5</v>
      </c>
      <c r="AY64" s="32">
        <f t="shared" si="9"/>
        <v>-196.29999999999995</v>
      </c>
      <c r="AZ64" s="63">
        <f t="shared" si="10"/>
        <v>-36.556931268301014</v>
      </c>
      <c r="BA64" s="32">
        <f t="shared" si="11"/>
        <v>-2548107.138286844</v>
      </c>
      <c r="BB64" s="63">
        <f t="shared" si="12"/>
        <v>-36.9315470351703</v>
      </c>
      <c r="BC64" s="32">
        <f t="shared" si="13"/>
        <v>-2553479.9900000095</v>
      </c>
      <c r="BD64" s="42">
        <f t="shared" si="14"/>
        <v>-27.65086257289022</v>
      </c>
      <c r="BE64" s="6">
        <f t="shared" si="15"/>
        <v>-387880.7699999958</v>
      </c>
    </row>
    <row r="65" spans="1:57" ht="15">
      <c r="A65" s="42" t="s">
        <v>63</v>
      </c>
      <c r="B65" s="6" t="s">
        <v>77</v>
      </c>
      <c r="C65" s="3">
        <v>292.6</v>
      </c>
      <c r="D65" s="4">
        <v>82</v>
      </c>
      <c r="E65" s="5">
        <v>2761118.47</v>
      </c>
      <c r="F65" s="5">
        <v>-175219.38855352547</v>
      </c>
      <c r="G65" s="5">
        <v>0</v>
      </c>
      <c r="H65" s="5">
        <f t="shared" si="0"/>
        <v>2585899.081446475</v>
      </c>
      <c r="I65" s="5">
        <v>82605.84</v>
      </c>
      <c r="J65" s="5">
        <v>7967.2222</v>
      </c>
      <c r="K65" s="5">
        <v>2495326.019246475</v>
      </c>
      <c r="L65" s="5">
        <v>0</v>
      </c>
      <c r="M65" s="6">
        <f t="shared" si="1"/>
        <v>8837.659198381663</v>
      </c>
      <c r="N65" s="5"/>
      <c r="O65" s="3">
        <v>292.6</v>
      </c>
      <c r="P65" s="4">
        <v>82</v>
      </c>
      <c r="Q65" s="5">
        <v>2761118.47</v>
      </c>
      <c r="R65" s="5">
        <v>-175219.39</v>
      </c>
      <c r="S65" s="5">
        <v>0</v>
      </c>
      <c r="T65" s="5">
        <f t="shared" si="2"/>
        <v>2585899.08</v>
      </c>
      <c r="U65" s="5">
        <v>82605.84</v>
      </c>
      <c r="V65" s="5">
        <v>7967.22</v>
      </c>
      <c r="W65" s="5">
        <v>2495326.02</v>
      </c>
      <c r="X65" s="5">
        <v>0</v>
      </c>
      <c r="Y65" s="6">
        <f t="shared" si="3"/>
        <v>8837.65919343814</v>
      </c>
      <c r="Z65" s="2"/>
      <c r="AA65" s="14">
        <v>216.6</v>
      </c>
      <c r="AB65" s="15">
        <v>99.6</v>
      </c>
      <c r="AC65" s="16">
        <v>2443960.48</v>
      </c>
      <c r="AD65" s="16">
        <v>-161390.62</v>
      </c>
      <c r="AE65" s="16">
        <v>0</v>
      </c>
      <c r="AF65" s="16">
        <f t="shared" si="4"/>
        <v>2282569.86</v>
      </c>
      <c r="AG65" s="16">
        <v>89156.16</v>
      </c>
      <c r="AH65" s="16">
        <v>6031.1</v>
      </c>
      <c r="AI65" s="16">
        <v>2187382.5999999996</v>
      </c>
      <c r="AJ65" s="16">
        <v>0</v>
      </c>
      <c r="AK65" s="17">
        <f t="shared" si="5"/>
        <v>10538.180332409973</v>
      </c>
      <c r="AM65" s="3">
        <v>216.6</v>
      </c>
      <c r="AN65" s="4">
        <v>99.6</v>
      </c>
      <c r="AO65" s="5">
        <v>2443960.48</v>
      </c>
      <c r="AP65" s="5">
        <v>-171156.79</v>
      </c>
      <c r="AQ65" s="5">
        <v>0</v>
      </c>
      <c r="AR65" s="5">
        <f t="shared" si="6"/>
        <v>2272803.69</v>
      </c>
      <c r="AS65" s="5">
        <v>89156.16</v>
      </c>
      <c r="AT65" s="5">
        <v>6031.1</v>
      </c>
      <c r="AU65" s="5">
        <v>2177616.4299999997</v>
      </c>
      <c r="AV65" s="5">
        <v>0</v>
      </c>
      <c r="AW65" s="35">
        <f t="shared" si="7"/>
        <v>10493.091828254848</v>
      </c>
      <c r="AX65" s="63">
        <f t="shared" si="8"/>
        <v>-76.00000000000003</v>
      </c>
      <c r="AY65" s="32">
        <f t="shared" si="9"/>
        <v>17.599999999999994</v>
      </c>
      <c r="AZ65" s="63">
        <f t="shared" si="10"/>
        <v>1655.4326298731849</v>
      </c>
      <c r="BA65" s="32">
        <f t="shared" si="11"/>
        <v>-313095.39144647494</v>
      </c>
      <c r="BB65" s="63">
        <f t="shared" si="12"/>
        <v>1655.4326348167087</v>
      </c>
      <c r="BC65" s="32">
        <f t="shared" si="13"/>
        <v>-313095.39000000013</v>
      </c>
      <c r="BD65" s="42">
        <f t="shared" si="14"/>
        <v>-45.08850415512461</v>
      </c>
      <c r="BE65" s="6">
        <f t="shared" si="15"/>
        <v>-9766.169999999925</v>
      </c>
    </row>
    <row r="66" spans="1:57" ht="15">
      <c r="A66" s="42" t="s">
        <v>63</v>
      </c>
      <c r="B66" s="6" t="s">
        <v>78</v>
      </c>
      <c r="C66" s="3">
        <v>340.29999999999995</v>
      </c>
      <c r="D66" s="4">
        <v>169</v>
      </c>
      <c r="E66" s="5">
        <v>3246641.91</v>
      </c>
      <c r="F66" s="5">
        <v>-206030.49688137794</v>
      </c>
      <c r="G66" s="5">
        <v>0</v>
      </c>
      <c r="H66" s="5">
        <f t="shared" si="0"/>
        <v>3040611.4131186223</v>
      </c>
      <c r="I66" s="5">
        <v>330658.46</v>
      </c>
      <c r="J66" s="5">
        <v>38011.76015000001</v>
      </c>
      <c r="K66" s="5">
        <v>2671941.1929686223</v>
      </c>
      <c r="L66" s="5">
        <v>0</v>
      </c>
      <c r="M66" s="6">
        <f t="shared" si="1"/>
        <v>8935.090840783492</v>
      </c>
      <c r="N66" s="5"/>
      <c r="O66" s="3">
        <v>340.79999999999995</v>
      </c>
      <c r="P66" s="4">
        <v>169</v>
      </c>
      <c r="Q66" s="5">
        <v>3249108.81</v>
      </c>
      <c r="R66" s="5">
        <v>-206187.05</v>
      </c>
      <c r="S66" s="5">
        <v>0</v>
      </c>
      <c r="T66" s="5">
        <f t="shared" si="2"/>
        <v>3042921.7600000002</v>
      </c>
      <c r="U66" s="5">
        <v>330658.46</v>
      </c>
      <c r="V66" s="5">
        <v>38011.76</v>
      </c>
      <c r="W66" s="5">
        <v>2674251.5400000005</v>
      </c>
      <c r="X66" s="5">
        <v>0</v>
      </c>
      <c r="Y66" s="6">
        <f t="shared" si="3"/>
        <v>8928.761032863851</v>
      </c>
      <c r="Z66" s="2"/>
      <c r="AA66" s="14">
        <v>319.7</v>
      </c>
      <c r="AB66" s="15">
        <v>135.5</v>
      </c>
      <c r="AC66" s="16">
        <v>3096972.81</v>
      </c>
      <c r="AD66" s="16">
        <v>-204513.28</v>
      </c>
      <c r="AE66" s="16">
        <v>0</v>
      </c>
      <c r="AF66" s="16">
        <f t="shared" si="4"/>
        <v>2892459.5300000003</v>
      </c>
      <c r="AG66" s="16">
        <v>323969.12</v>
      </c>
      <c r="AH66" s="16">
        <v>39205.69</v>
      </c>
      <c r="AI66" s="16">
        <v>2529284.72</v>
      </c>
      <c r="AJ66" s="16">
        <v>0</v>
      </c>
      <c r="AK66" s="17">
        <f t="shared" si="5"/>
        <v>9047.417985611512</v>
      </c>
      <c r="AM66" s="3">
        <v>319.7</v>
      </c>
      <c r="AN66" s="4">
        <v>135.5</v>
      </c>
      <c r="AO66" s="5">
        <v>3096972.81</v>
      </c>
      <c r="AP66" s="5">
        <v>-216888.92</v>
      </c>
      <c r="AQ66" s="5">
        <v>0</v>
      </c>
      <c r="AR66" s="5">
        <f t="shared" si="6"/>
        <v>2880083.89</v>
      </c>
      <c r="AS66" s="5">
        <v>323969.12</v>
      </c>
      <c r="AT66" s="5">
        <v>39205.69</v>
      </c>
      <c r="AU66" s="5">
        <v>2516909.08</v>
      </c>
      <c r="AV66" s="5">
        <v>0</v>
      </c>
      <c r="AW66" s="35">
        <f t="shared" si="7"/>
        <v>9008.707819831092</v>
      </c>
      <c r="AX66" s="63">
        <f t="shared" si="8"/>
        <v>-20.599999999999966</v>
      </c>
      <c r="AY66" s="32">
        <f t="shared" si="9"/>
        <v>-33.5</v>
      </c>
      <c r="AZ66" s="63">
        <f t="shared" si="10"/>
        <v>73.61697904759967</v>
      </c>
      <c r="BA66" s="32">
        <f t="shared" si="11"/>
        <v>-160527.52311862214</v>
      </c>
      <c r="BB66" s="63">
        <f t="shared" si="12"/>
        <v>79.94678696724077</v>
      </c>
      <c r="BC66" s="32">
        <f t="shared" si="13"/>
        <v>-162837.8700000001</v>
      </c>
      <c r="BD66" s="42">
        <f t="shared" si="14"/>
        <v>-38.71016578041963</v>
      </c>
      <c r="BE66" s="6">
        <f t="shared" si="15"/>
        <v>-12375.64000000013</v>
      </c>
    </row>
    <row r="67" spans="1:57" ht="15">
      <c r="A67" s="42" t="s">
        <v>79</v>
      </c>
      <c r="B67" s="6" t="s">
        <v>80</v>
      </c>
      <c r="C67" s="3">
        <v>3784.9</v>
      </c>
      <c r="D67" s="4">
        <v>1359</v>
      </c>
      <c r="E67" s="5">
        <v>26153772.55</v>
      </c>
      <c r="F67" s="5">
        <v>-1659707.1383825766</v>
      </c>
      <c r="G67" s="5">
        <v>0</v>
      </c>
      <c r="H67" s="5">
        <f t="shared" si="0"/>
        <v>24494065.411617424</v>
      </c>
      <c r="I67" s="5">
        <v>6334722.02</v>
      </c>
      <c r="J67" s="5">
        <v>921739.8004500001</v>
      </c>
      <c r="K67" s="5">
        <v>17237603.591167424</v>
      </c>
      <c r="L67" s="5">
        <v>0</v>
      </c>
      <c r="M67" s="6">
        <f t="shared" si="1"/>
        <v>6471.522473940507</v>
      </c>
      <c r="N67" s="5"/>
      <c r="O67" s="3">
        <v>3777.7000000000003</v>
      </c>
      <c r="P67" s="4">
        <v>1359</v>
      </c>
      <c r="Q67" s="5">
        <v>26105531.41</v>
      </c>
      <c r="R67" s="5">
        <v>-1656645.78</v>
      </c>
      <c r="S67" s="5">
        <v>0</v>
      </c>
      <c r="T67" s="5">
        <f t="shared" si="2"/>
        <v>24448885.63</v>
      </c>
      <c r="U67" s="5">
        <v>6334722.02</v>
      </c>
      <c r="V67" s="5">
        <v>921739.8</v>
      </c>
      <c r="W67" s="5">
        <v>17192423.81</v>
      </c>
      <c r="X67" s="5">
        <v>0</v>
      </c>
      <c r="Y67" s="6">
        <f t="shared" si="3"/>
        <v>6471.897088175344</v>
      </c>
      <c r="Z67" s="2"/>
      <c r="AA67" s="14">
        <v>3804.6000000000004</v>
      </c>
      <c r="AB67" s="15">
        <v>1500.9</v>
      </c>
      <c r="AC67" s="16">
        <v>26326157.979999997</v>
      </c>
      <c r="AD67" s="16">
        <v>-1738487.6</v>
      </c>
      <c r="AE67" s="16">
        <v>0</v>
      </c>
      <c r="AF67" s="16">
        <f t="shared" si="4"/>
        <v>24587670.379999995</v>
      </c>
      <c r="AG67" s="16">
        <v>6257126.96</v>
      </c>
      <c r="AH67" s="16">
        <v>827472.85</v>
      </c>
      <c r="AI67" s="16">
        <v>17503070.569999993</v>
      </c>
      <c r="AJ67" s="16">
        <v>0</v>
      </c>
      <c r="AK67" s="17">
        <f t="shared" si="5"/>
        <v>6462.616406455341</v>
      </c>
      <c r="AM67" s="3">
        <v>3804.6000000000004</v>
      </c>
      <c r="AN67" s="4">
        <v>1500.9</v>
      </c>
      <c r="AO67" s="5">
        <v>26326157.979999997</v>
      </c>
      <c r="AP67" s="5">
        <v>-1843688.08</v>
      </c>
      <c r="AQ67" s="5">
        <v>0</v>
      </c>
      <c r="AR67" s="5">
        <f t="shared" si="6"/>
        <v>24482469.9</v>
      </c>
      <c r="AS67" s="5">
        <v>6257126.96</v>
      </c>
      <c r="AT67" s="5">
        <v>827472.85</v>
      </c>
      <c r="AU67" s="5">
        <v>17397870.089999996</v>
      </c>
      <c r="AV67" s="5">
        <v>0</v>
      </c>
      <c r="AW67" s="35">
        <f t="shared" si="7"/>
        <v>6434.965541712662</v>
      </c>
      <c r="AX67" s="63">
        <f t="shared" si="8"/>
        <v>19.700000000000273</v>
      </c>
      <c r="AY67" s="32">
        <f t="shared" si="9"/>
        <v>141.9000000000001</v>
      </c>
      <c r="AZ67" s="63">
        <f t="shared" si="10"/>
        <v>-36.5569322278443</v>
      </c>
      <c r="BA67" s="32">
        <f t="shared" si="11"/>
        <v>-11595.51161742583</v>
      </c>
      <c r="BB67" s="63">
        <f t="shared" si="12"/>
        <v>-36.93154646268158</v>
      </c>
      <c r="BC67" s="32">
        <f t="shared" si="13"/>
        <v>33584.26999999955</v>
      </c>
      <c r="BD67" s="42">
        <f t="shared" si="14"/>
        <v>-27.650864742679005</v>
      </c>
      <c r="BE67" s="6">
        <f t="shared" si="15"/>
        <v>-105200.47999999672</v>
      </c>
    </row>
    <row r="68" spans="1:57" ht="15">
      <c r="A68" s="42" t="s">
        <v>79</v>
      </c>
      <c r="B68" s="6" t="s">
        <v>81</v>
      </c>
      <c r="C68" s="3">
        <v>1661.7</v>
      </c>
      <c r="D68" s="4">
        <v>603</v>
      </c>
      <c r="E68" s="5">
        <v>11612964.22</v>
      </c>
      <c r="F68" s="5">
        <v>-736953.7062719257</v>
      </c>
      <c r="G68" s="5">
        <v>0</v>
      </c>
      <c r="H68" s="5">
        <f t="shared" si="0"/>
        <v>10876010.513728075</v>
      </c>
      <c r="I68" s="5">
        <v>2626426.42</v>
      </c>
      <c r="J68" s="5">
        <v>393949.02680000005</v>
      </c>
      <c r="K68" s="5">
        <v>7855635.066928075</v>
      </c>
      <c r="L68" s="5">
        <v>0</v>
      </c>
      <c r="M68" s="6">
        <f t="shared" si="1"/>
        <v>6545.11073823679</v>
      </c>
      <c r="N68" s="5"/>
      <c r="O68" s="3">
        <v>1661.7</v>
      </c>
      <c r="P68" s="4">
        <v>603</v>
      </c>
      <c r="Q68" s="5">
        <v>11612964.22</v>
      </c>
      <c r="R68" s="5">
        <v>-736953.71</v>
      </c>
      <c r="S68" s="5">
        <v>0</v>
      </c>
      <c r="T68" s="5">
        <f t="shared" si="2"/>
        <v>10876010.510000002</v>
      </c>
      <c r="U68" s="5">
        <v>2626426.42</v>
      </c>
      <c r="V68" s="5">
        <v>393949.03</v>
      </c>
      <c r="W68" s="5">
        <v>7855635.060000001</v>
      </c>
      <c r="X68" s="5">
        <v>0</v>
      </c>
      <c r="Y68" s="6">
        <f t="shared" si="3"/>
        <v>6545.11073599326</v>
      </c>
      <c r="Z68" s="2"/>
      <c r="AA68" s="14">
        <v>1660.6999999999998</v>
      </c>
      <c r="AB68" s="15">
        <v>682.2</v>
      </c>
      <c r="AC68" s="16">
        <v>11684992.24</v>
      </c>
      <c r="AD68" s="16">
        <v>-771636.11</v>
      </c>
      <c r="AE68" s="16">
        <v>0</v>
      </c>
      <c r="AF68" s="16">
        <f t="shared" si="4"/>
        <v>10913356.13</v>
      </c>
      <c r="AG68" s="16">
        <v>2529446.83</v>
      </c>
      <c r="AH68" s="16">
        <v>366004.71</v>
      </c>
      <c r="AI68" s="16">
        <v>8017904.590000001</v>
      </c>
      <c r="AJ68" s="16">
        <v>0</v>
      </c>
      <c r="AK68" s="17">
        <f t="shared" si="5"/>
        <v>6571.539790449811</v>
      </c>
      <c r="AM68" s="3">
        <v>1660.6999999999998</v>
      </c>
      <c r="AN68" s="4">
        <v>682.2</v>
      </c>
      <c r="AO68" s="5">
        <v>11684992.24</v>
      </c>
      <c r="AP68" s="5">
        <v>-818329.85</v>
      </c>
      <c r="AQ68" s="5">
        <v>0</v>
      </c>
      <c r="AR68" s="5">
        <f t="shared" si="6"/>
        <v>10866662.39</v>
      </c>
      <c r="AS68" s="5">
        <v>2529446.83</v>
      </c>
      <c r="AT68" s="5">
        <v>366004.71</v>
      </c>
      <c r="AU68" s="5">
        <v>7971210.850000001</v>
      </c>
      <c r="AV68" s="5">
        <v>0</v>
      </c>
      <c r="AW68" s="35">
        <f t="shared" si="7"/>
        <v>6543.422887938822</v>
      </c>
      <c r="AX68" s="63">
        <f t="shared" si="8"/>
        <v>-1.0000000000002274</v>
      </c>
      <c r="AY68" s="32">
        <f t="shared" si="9"/>
        <v>79.20000000000005</v>
      </c>
      <c r="AZ68" s="63">
        <f t="shared" si="10"/>
        <v>-1.687850297967998</v>
      </c>
      <c r="BA68" s="32">
        <f t="shared" si="11"/>
        <v>-9348.123728074133</v>
      </c>
      <c r="BB68" s="63">
        <f t="shared" si="12"/>
        <v>-1.687848054438291</v>
      </c>
      <c r="BC68" s="32">
        <f t="shared" si="13"/>
        <v>-9348.120000001043</v>
      </c>
      <c r="BD68" s="42">
        <f t="shared" si="14"/>
        <v>-28.11690251098935</v>
      </c>
      <c r="BE68" s="6">
        <f t="shared" si="15"/>
        <v>-46693.74000000022</v>
      </c>
    </row>
    <row r="69" spans="1:57" ht="15">
      <c r="A69" s="42" t="s">
        <v>79</v>
      </c>
      <c r="B69" s="6" t="s">
        <v>82</v>
      </c>
      <c r="C69" s="3">
        <v>215.3</v>
      </c>
      <c r="D69" s="4">
        <v>78</v>
      </c>
      <c r="E69" s="5">
        <v>2423363.66</v>
      </c>
      <c r="F69" s="5">
        <v>-153785.61382338425</v>
      </c>
      <c r="G69" s="5">
        <v>0</v>
      </c>
      <c r="H69" s="5">
        <f aca="true" t="shared" si="16" ref="H69:H132">E69+F69+G69</f>
        <v>2269578.046176616</v>
      </c>
      <c r="I69" s="5">
        <v>1228872.74</v>
      </c>
      <c r="J69" s="5">
        <v>178144.27400000003</v>
      </c>
      <c r="K69" s="5">
        <v>862561.0321766161</v>
      </c>
      <c r="L69" s="5">
        <v>0</v>
      </c>
      <c r="M69" s="6">
        <f aca="true" t="shared" si="17" ref="M69:M133">(H69/C69)+(L69/C69)</f>
        <v>10541.467933936907</v>
      </c>
      <c r="N69" s="5"/>
      <c r="O69" s="3">
        <v>215.3</v>
      </c>
      <c r="P69" s="4">
        <v>78</v>
      </c>
      <c r="Q69" s="5">
        <v>2423363.66</v>
      </c>
      <c r="R69" s="5">
        <v>-153785.61</v>
      </c>
      <c r="S69" s="5">
        <v>0</v>
      </c>
      <c r="T69" s="5">
        <f aca="true" t="shared" si="18" ref="T69:T132">Q69+R69+S69</f>
        <v>2269578.0500000003</v>
      </c>
      <c r="U69" s="5">
        <v>1228872.74</v>
      </c>
      <c r="V69" s="5">
        <v>178144.27</v>
      </c>
      <c r="W69" s="5">
        <v>862561.0400000003</v>
      </c>
      <c r="X69" s="5">
        <v>0</v>
      </c>
      <c r="Y69" s="6">
        <f aca="true" t="shared" si="19" ref="Y69:Y132">(T69/O69)+(X69/O69)</f>
        <v>10541.46795169531</v>
      </c>
      <c r="Z69" s="2"/>
      <c r="AA69" s="14">
        <v>217.3</v>
      </c>
      <c r="AB69" s="15">
        <v>96</v>
      </c>
      <c r="AC69" s="16">
        <v>2457829.2</v>
      </c>
      <c r="AD69" s="16">
        <v>-162306.46</v>
      </c>
      <c r="AE69" s="16">
        <v>0</v>
      </c>
      <c r="AF69" s="16">
        <f aca="true" t="shared" si="20" ref="AF69:AF132">AC69+AD69+AE69</f>
        <v>2295522.74</v>
      </c>
      <c r="AG69" s="16">
        <v>1242035.69</v>
      </c>
      <c r="AH69" s="16">
        <v>156265.28</v>
      </c>
      <c r="AI69" s="16">
        <v>897221.7700000003</v>
      </c>
      <c r="AJ69" s="16">
        <v>0</v>
      </c>
      <c r="AK69" s="17">
        <f aca="true" t="shared" si="21" ref="AK69:AK132">(AF69/AA69)+(AJ69/AA69)</f>
        <v>10563.841417395306</v>
      </c>
      <c r="AM69" s="3">
        <v>217.3</v>
      </c>
      <c r="AN69" s="4">
        <v>96</v>
      </c>
      <c r="AO69" s="5">
        <v>2457829.2</v>
      </c>
      <c r="AP69" s="5">
        <v>-172128.06</v>
      </c>
      <c r="AQ69" s="5">
        <v>0</v>
      </c>
      <c r="AR69" s="5">
        <f aca="true" t="shared" si="22" ref="AR69:AR132">AO69+AP69+AQ69</f>
        <v>2285701.14</v>
      </c>
      <c r="AS69" s="5">
        <v>1242035.69</v>
      </c>
      <c r="AT69" s="5">
        <v>156265.28</v>
      </c>
      <c r="AU69" s="5">
        <v>887400.1700000002</v>
      </c>
      <c r="AV69" s="5">
        <v>0</v>
      </c>
      <c r="AW69" s="35">
        <f aca="true" t="shared" si="23" ref="AW69:AW132">(AR69/AM69)+(AV69/AM69)</f>
        <v>10518.643074091118</v>
      </c>
      <c r="AX69" s="63">
        <f aca="true" t="shared" si="24" ref="AX69:AX132">AM69-C69</f>
        <v>2</v>
      </c>
      <c r="AY69" s="32">
        <f aca="true" t="shared" si="25" ref="AY69:AY132">AN69-D69</f>
        <v>18</v>
      </c>
      <c r="AZ69" s="63">
        <f aca="true" t="shared" si="26" ref="AZ69:AZ132">AW69-M69</f>
        <v>-22.824859845788524</v>
      </c>
      <c r="BA69" s="32">
        <f aca="true" t="shared" si="27" ref="BA69:BA132">AR69-H69</f>
        <v>16123.093823384028</v>
      </c>
      <c r="BB69" s="63">
        <f aca="true" t="shared" si="28" ref="BB69:BB132">AW69-Y69</f>
        <v>-22.824877604190988</v>
      </c>
      <c r="BC69" s="32">
        <f aca="true" t="shared" si="29" ref="BC69:BC132">AR69-T69</f>
        <v>16123.089999999851</v>
      </c>
      <c r="BD69" s="42">
        <f aca="true" t="shared" si="30" ref="BD69:BD132">AW69-AK69</f>
        <v>-45.1983433041878</v>
      </c>
      <c r="BE69" s="6">
        <f aca="true" t="shared" si="31" ref="BE69:BE132">AR69-AF69</f>
        <v>-9821.600000000093</v>
      </c>
    </row>
    <row r="70" spans="1:57" ht="15">
      <c r="A70" s="42" t="s">
        <v>83</v>
      </c>
      <c r="B70" s="6" t="s">
        <v>84</v>
      </c>
      <c r="C70" s="3">
        <v>5339.299999999999</v>
      </c>
      <c r="D70" s="4">
        <v>2123</v>
      </c>
      <c r="E70" s="5">
        <v>41750417.519999996</v>
      </c>
      <c r="F70" s="5">
        <v>-2649463.5087891743</v>
      </c>
      <c r="G70" s="5">
        <v>-1280674.7132912</v>
      </c>
      <c r="H70" s="5">
        <f t="shared" si="16"/>
        <v>37820279.29791962</v>
      </c>
      <c r="I70" s="5">
        <v>30263582.63</v>
      </c>
      <c r="J70" s="5">
        <v>1460054.9974500001</v>
      </c>
      <c r="K70" s="5">
        <v>6096641.670469623</v>
      </c>
      <c r="L70" s="5">
        <v>0</v>
      </c>
      <c r="M70" s="6">
        <f t="shared" si="17"/>
        <v>7083.377839402099</v>
      </c>
      <c r="N70" s="5"/>
      <c r="O70" s="3">
        <v>5339.799999999999</v>
      </c>
      <c r="P70" s="4">
        <v>2123</v>
      </c>
      <c r="Q70" s="5">
        <v>41890163.21</v>
      </c>
      <c r="R70" s="5">
        <v>-2658331.71</v>
      </c>
      <c r="S70" s="5">
        <v>-1412948.775</v>
      </c>
      <c r="T70" s="5">
        <f t="shared" si="18"/>
        <v>37818882.725</v>
      </c>
      <c r="U70" s="5">
        <v>30263582.63</v>
      </c>
      <c r="V70" s="5">
        <v>1460055</v>
      </c>
      <c r="W70" s="5">
        <v>6095245.095000001</v>
      </c>
      <c r="X70" s="5">
        <v>0</v>
      </c>
      <c r="Y70" s="6">
        <f t="shared" si="19"/>
        <v>7082.453036630586</v>
      </c>
      <c r="Z70" s="2"/>
      <c r="AA70" s="14">
        <v>5130.9</v>
      </c>
      <c r="AB70" s="15">
        <v>1983.4</v>
      </c>
      <c r="AC70" s="16">
        <v>40159944.080000006</v>
      </c>
      <c r="AD70" s="16">
        <v>-2652022.56</v>
      </c>
      <c r="AE70" s="16">
        <v>-1334583.9300000002</v>
      </c>
      <c r="AF70" s="16">
        <f t="shared" si="20"/>
        <v>36173337.59</v>
      </c>
      <c r="AG70" s="16">
        <v>30846747.75</v>
      </c>
      <c r="AH70" s="16">
        <v>1131308.47</v>
      </c>
      <c r="AI70" s="16">
        <v>4195281.370000003</v>
      </c>
      <c r="AJ70" s="16">
        <v>0</v>
      </c>
      <c r="AK70" s="17">
        <f t="shared" si="21"/>
        <v>7050.096004599584</v>
      </c>
      <c r="AM70" s="3">
        <v>5130.9</v>
      </c>
      <c r="AN70" s="4">
        <v>1983.4</v>
      </c>
      <c r="AO70" s="5">
        <v>40159944.080000006</v>
      </c>
      <c r="AP70" s="5">
        <v>-2812503.45</v>
      </c>
      <c r="AQ70" s="5">
        <v>-1328872.749</v>
      </c>
      <c r="AR70" s="5">
        <f t="shared" si="22"/>
        <v>36018567.881000005</v>
      </c>
      <c r="AS70" s="5">
        <v>30846747.75</v>
      </c>
      <c r="AT70" s="5">
        <v>1131308.47</v>
      </c>
      <c r="AU70" s="5">
        <v>4040511.661000003</v>
      </c>
      <c r="AV70" s="5">
        <v>0</v>
      </c>
      <c r="AW70" s="35">
        <f t="shared" si="23"/>
        <v>7019.931762653727</v>
      </c>
      <c r="AX70" s="63">
        <f t="shared" si="24"/>
        <v>-208.39999999999964</v>
      </c>
      <c r="AY70" s="32">
        <f t="shared" si="25"/>
        <v>-139.5999999999999</v>
      </c>
      <c r="AZ70" s="63">
        <f t="shared" si="26"/>
        <v>-63.446076748372434</v>
      </c>
      <c r="BA70" s="32">
        <f t="shared" si="27"/>
        <v>-1801711.4169196188</v>
      </c>
      <c r="BB70" s="63">
        <f t="shared" si="28"/>
        <v>-62.52127397685945</v>
      </c>
      <c r="BC70" s="32">
        <f t="shared" si="29"/>
        <v>-1800314.8439999968</v>
      </c>
      <c r="BD70" s="42">
        <f t="shared" si="30"/>
        <v>-30.16424194585761</v>
      </c>
      <c r="BE70" s="6">
        <f t="shared" si="31"/>
        <v>-154769.70899999887</v>
      </c>
    </row>
    <row r="71" spans="1:57" ht="15">
      <c r="A71" s="42" t="s">
        <v>83</v>
      </c>
      <c r="B71" s="6" t="s">
        <v>85</v>
      </c>
      <c r="C71" s="3">
        <v>4940.8</v>
      </c>
      <c r="D71" s="4">
        <v>1923</v>
      </c>
      <c r="E71" s="5">
        <v>34693601.71</v>
      </c>
      <c r="F71" s="5">
        <v>-2201641.017723425</v>
      </c>
      <c r="G71" s="5">
        <v>0</v>
      </c>
      <c r="H71" s="5">
        <f t="shared" si="16"/>
        <v>32491960.692276575</v>
      </c>
      <c r="I71" s="5">
        <v>5449039.14</v>
      </c>
      <c r="J71" s="5">
        <v>425838.56070000003</v>
      </c>
      <c r="K71" s="5">
        <v>26617082.991576575</v>
      </c>
      <c r="L71" s="5">
        <v>0</v>
      </c>
      <c r="M71" s="6">
        <f t="shared" si="17"/>
        <v>6576.254997627221</v>
      </c>
      <c r="N71" s="5"/>
      <c r="O71" s="3">
        <v>4939.8</v>
      </c>
      <c r="P71" s="4">
        <v>1923</v>
      </c>
      <c r="Q71" s="5">
        <v>34686894.88</v>
      </c>
      <c r="R71" s="5">
        <v>-2201215.41</v>
      </c>
      <c r="S71" s="5">
        <v>0</v>
      </c>
      <c r="T71" s="5">
        <f t="shared" si="18"/>
        <v>32485679.470000003</v>
      </c>
      <c r="U71" s="5">
        <v>5449039.14</v>
      </c>
      <c r="V71" s="5">
        <v>425838.56</v>
      </c>
      <c r="W71" s="5">
        <v>26610801.770000003</v>
      </c>
      <c r="X71" s="5">
        <v>0</v>
      </c>
      <c r="Y71" s="6">
        <f t="shared" si="19"/>
        <v>6576.314723268149</v>
      </c>
      <c r="Z71" s="2"/>
      <c r="AA71" s="14">
        <v>4803.7</v>
      </c>
      <c r="AB71" s="15">
        <v>2036.6</v>
      </c>
      <c r="AC71" s="16">
        <v>33890746.14</v>
      </c>
      <c r="AD71" s="16">
        <v>-2238026.61</v>
      </c>
      <c r="AE71" s="16">
        <v>0</v>
      </c>
      <c r="AF71" s="16">
        <f t="shared" si="20"/>
        <v>31652719.53</v>
      </c>
      <c r="AG71" s="16">
        <v>5583670.12</v>
      </c>
      <c r="AH71" s="16">
        <v>353433.29</v>
      </c>
      <c r="AI71" s="16">
        <v>25715616.12</v>
      </c>
      <c r="AJ71" s="16">
        <v>0</v>
      </c>
      <c r="AK71" s="17">
        <f t="shared" si="21"/>
        <v>6589.237364947853</v>
      </c>
      <c r="AM71" s="3">
        <v>4803.7</v>
      </c>
      <c r="AN71" s="4">
        <v>2036.6</v>
      </c>
      <c r="AO71" s="5">
        <v>33890746.14</v>
      </c>
      <c r="AP71" s="5">
        <v>-2373455.5</v>
      </c>
      <c r="AQ71" s="5">
        <v>0</v>
      </c>
      <c r="AR71" s="5">
        <f t="shared" si="22"/>
        <v>31517290.64</v>
      </c>
      <c r="AS71" s="5">
        <v>5583670.12</v>
      </c>
      <c r="AT71" s="5">
        <v>353433.29</v>
      </c>
      <c r="AU71" s="5">
        <v>25580187.23</v>
      </c>
      <c r="AV71" s="5">
        <v>0</v>
      </c>
      <c r="AW71" s="35">
        <f t="shared" si="23"/>
        <v>6561.044744675979</v>
      </c>
      <c r="AX71" s="63">
        <f t="shared" si="24"/>
        <v>-137.10000000000036</v>
      </c>
      <c r="AY71" s="32">
        <f t="shared" si="25"/>
        <v>113.59999999999991</v>
      </c>
      <c r="AZ71" s="63">
        <f t="shared" si="26"/>
        <v>-15.210252951242182</v>
      </c>
      <c r="BA71" s="32">
        <f t="shared" si="27"/>
        <v>-974670.0522765741</v>
      </c>
      <c r="BB71" s="63">
        <f t="shared" si="28"/>
        <v>-15.269978592169537</v>
      </c>
      <c r="BC71" s="32">
        <f t="shared" si="29"/>
        <v>-968388.8300000019</v>
      </c>
      <c r="BD71" s="42">
        <f t="shared" si="30"/>
        <v>-28.192620271874148</v>
      </c>
      <c r="BE71" s="6">
        <f t="shared" si="31"/>
        <v>-135428.8900000006</v>
      </c>
    </row>
    <row r="72" spans="1:57" ht="15">
      <c r="A72" s="42" t="s">
        <v>83</v>
      </c>
      <c r="B72" s="6" t="s">
        <v>86</v>
      </c>
      <c r="C72" s="3">
        <v>1205.6</v>
      </c>
      <c r="D72" s="4">
        <v>423</v>
      </c>
      <c r="E72" s="5">
        <v>9109127.440000001</v>
      </c>
      <c r="F72" s="5">
        <v>-578061.302922993</v>
      </c>
      <c r="G72" s="5">
        <v>0</v>
      </c>
      <c r="H72" s="5">
        <f t="shared" si="16"/>
        <v>8531066.137077007</v>
      </c>
      <c r="I72" s="5">
        <v>2099698.59</v>
      </c>
      <c r="J72" s="5">
        <v>200555.24055000002</v>
      </c>
      <c r="K72" s="5">
        <v>6230812.306527007</v>
      </c>
      <c r="L72" s="5">
        <v>0</v>
      </c>
      <c r="M72" s="6">
        <f t="shared" si="17"/>
        <v>7076.199516487233</v>
      </c>
      <c r="N72" s="5"/>
      <c r="O72" s="3">
        <v>1172.9</v>
      </c>
      <c r="P72" s="4">
        <v>423</v>
      </c>
      <c r="Q72" s="5">
        <v>8884059.26</v>
      </c>
      <c r="R72" s="5">
        <v>-563778.57</v>
      </c>
      <c r="S72" s="5">
        <v>0</v>
      </c>
      <c r="T72" s="5">
        <f t="shared" si="18"/>
        <v>8320280.6899999995</v>
      </c>
      <c r="U72" s="5">
        <v>2099698.59</v>
      </c>
      <c r="V72" s="5">
        <v>200555.24</v>
      </c>
      <c r="W72" s="5">
        <v>6020026.859999999</v>
      </c>
      <c r="X72" s="5">
        <v>0</v>
      </c>
      <c r="Y72" s="6">
        <f t="shared" si="19"/>
        <v>7093.768172904765</v>
      </c>
      <c r="Z72" s="2"/>
      <c r="AA72" s="14">
        <v>1174.1</v>
      </c>
      <c r="AB72" s="15">
        <v>401.2</v>
      </c>
      <c r="AC72" s="16">
        <v>8875144.88</v>
      </c>
      <c r="AD72" s="16">
        <v>-586083.6</v>
      </c>
      <c r="AE72" s="16">
        <v>0</v>
      </c>
      <c r="AF72" s="16">
        <f t="shared" si="20"/>
        <v>8289061.280000001</v>
      </c>
      <c r="AG72" s="16">
        <v>2508866.34</v>
      </c>
      <c r="AH72" s="16">
        <v>185951.16</v>
      </c>
      <c r="AI72" s="16">
        <v>5594243.780000001</v>
      </c>
      <c r="AJ72" s="16">
        <v>0</v>
      </c>
      <c r="AK72" s="17">
        <f t="shared" si="21"/>
        <v>7059.927842602846</v>
      </c>
      <c r="AM72" s="3">
        <v>1174.1</v>
      </c>
      <c r="AN72" s="4">
        <v>401.2</v>
      </c>
      <c r="AO72" s="5">
        <v>8875144.88</v>
      </c>
      <c r="AP72" s="5">
        <v>-621549.06</v>
      </c>
      <c r="AQ72" s="5">
        <v>0</v>
      </c>
      <c r="AR72" s="5">
        <f t="shared" si="22"/>
        <v>8253595.82</v>
      </c>
      <c r="AS72" s="5">
        <v>2508866.34</v>
      </c>
      <c r="AT72" s="5">
        <v>185951.16</v>
      </c>
      <c r="AU72" s="5">
        <v>5558778.32</v>
      </c>
      <c r="AV72" s="5">
        <v>0</v>
      </c>
      <c r="AW72" s="35">
        <f t="shared" si="23"/>
        <v>7029.721335491015</v>
      </c>
      <c r="AX72" s="63">
        <f t="shared" si="24"/>
        <v>-31.5</v>
      </c>
      <c r="AY72" s="32">
        <f t="shared" si="25"/>
        <v>-21.80000000000001</v>
      </c>
      <c r="AZ72" s="63">
        <f t="shared" si="26"/>
        <v>-46.478180996217816</v>
      </c>
      <c r="BA72" s="32">
        <f t="shared" si="27"/>
        <v>-277470.31707700714</v>
      </c>
      <c r="BB72" s="63">
        <f t="shared" si="28"/>
        <v>-64.04683741374993</v>
      </c>
      <c r="BC72" s="32">
        <f t="shared" si="29"/>
        <v>-66684.86999999918</v>
      </c>
      <c r="BD72" s="42">
        <f t="shared" si="30"/>
        <v>-30.206507111830433</v>
      </c>
      <c r="BE72" s="6">
        <f t="shared" si="31"/>
        <v>-35465.460000000894</v>
      </c>
    </row>
    <row r="73" spans="1:57" ht="15">
      <c r="A73" s="42" t="s">
        <v>87</v>
      </c>
      <c r="B73" s="6" t="s">
        <v>87</v>
      </c>
      <c r="C73" s="3">
        <v>323.2</v>
      </c>
      <c r="D73" s="4">
        <v>61</v>
      </c>
      <c r="E73" s="5">
        <v>3192517.13</v>
      </c>
      <c r="F73" s="5">
        <v>-202595.76166076493</v>
      </c>
      <c r="G73" s="5">
        <v>0</v>
      </c>
      <c r="H73" s="5">
        <f t="shared" si="16"/>
        <v>2989921.368339235</v>
      </c>
      <c r="I73" s="5">
        <v>1395975.89</v>
      </c>
      <c r="J73" s="5">
        <v>73186.17915000001</v>
      </c>
      <c r="K73" s="5">
        <v>1520759.299189235</v>
      </c>
      <c r="L73" s="5">
        <v>0</v>
      </c>
      <c r="M73" s="6">
        <f t="shared" si="17"/>
        <v>9250.994332732782</v>
      </c>
      <c r="N73" s="5"/>
      <c r="O73" s="3">
        <v>323.2</v>
      </c>
      <c r="P73" s="4">
        <v>61</v>
      </c>
      <c r="Q73" s="5">
        <v>3192517.13</v>
      </c>
      <c r="R73" s="5">
        <v>-202595.76</v>
      </c>
      <c r="S73" s="5">
        <v>0</v>
      </c>
      <c r="T73" s="5">
        <f t="shared" si="18"/>
        <v>2989921.37</v>
      </c>
      <c r="U73" s="5">
        <v>1395975.89</v>
      </c>
      <c r="V73" s="5">
        <v>73186.18</v>
      </c>
      <c r="W73" s="5">
        <v>1520759.3000000003</v>
      </c>
      <c r="X73" s="5">
        <v>0</v>
      </c>
      <c r="Y73" s="6">
        <f t="shared" si="19"/>
        <v>9250.994337871287</v>
      </c>
      <c r="Z73" s="2"/>
      <c r="AA73" s="14">
        <v>331.9</v>
      </c>
      <c r="AB73" s="15">
        <v>77.2</v>
      </c>
      <c r="AC73" s="16">
        <v>3262841.55</v>
      </c>
      <c r="AD73" s="16">
        <v>-215466.67</v>
      </c>
      <c r="AE73" s="16">
        <v>0</v>
      </c>
      <c r="AF73" s="16">
        <f t="shared" si="20"/>
        <v>3047374.88</v>
      </c>
      <c r="AG73" s="16">
        <v>1367902.5</v>
      </c>
      <c r="AH73" s="16">
        <v>73513.84</v>
      </c>
      <c r="AI73" s="16">
        <v>1605958.5399999998</v>
      </c>
      <c r="AJ73" s="16">
        <v>0</v>
      </c>
      <c r="AK73" s="17">
        <f t="shared" si="21"/>
        <v>9181.605543838506</v>
      </c>
      <c r="AM73" s="3">
        <v>331.9</v>
      </c>
      <c r="AN73" s="4">
        <v>77.2</v>
      </c>
      <c r="AO73" s="5">
        <v>3262841.55</v>
      </c>
      <c r="AP73" s="5">
        <v>-228505.13</v>
      </c>
      <c r="AQ73" s="5">
        <v>0</v>
      </c>
      <c r="AR73" s="5">
        <f t="shared" si="22"/>
        <v>3034336.42</v>
      </c>
      <c r="AS73" s="5">
        <v>1367902.5</v>
      </c>
      <c r="AT73" s="5">
        <v>73513.84</v>
      </c>
      <c r="AU73" s="5">
        <v>1592920.0799999998</v>
      </c>
      <c r="AV73" s="5">
        <v>0</v>
      </c>
      <c r="AW73" s="35">
        <f t="shared" si="23"/>
        <v>9142.321241337753</v>
      </c>
      <c r="AX73" s="63">
        <f t="shared" si="24"/>
        <v>8.699999999999989</v>
      </c>
      <c r="AY73" s="32">
        <f t="shared" si="25"/>
        <v>16.200000000000003</v>
      </c>
      <c r="AZ73" s="63">
        <f t="shared" si="26"/>
        <v>-108.67309139502868</v>
      </c>
      <c r="BA73" s="32">
        <f t="shared" si="27"/>
        <v>44415.05166076496</v>
      </c>
      <c r="BB73" s="63">
        <f t="shared" si="28"/>
        <v>-108.67309653353368</v>
      </c>
      <c r="BC73" s="32">
        <f t="shared" si="29"/>
        <v>44415.049999999814</v>
      </c>
      <c r="BD73" s="42">
        <f t="shared" si="30"/>
        <v>-39.284302500753256</v>
      </c>
      <c r="BE73" s="6">
        <f t="shared" si="31"/>
        <v>-13038.459999999963</v>
      </c>
    </row>
    <row r="74" spans="1:57" ht="15">
      <c r="A74" s="42" t="s">
        <v>88</v>
      </c>
      <c r="B74" s="6" t="s">
        <v>89</v>
      </c>
      <c r="C74" s="3">
        <v>464.3</v>
      </c>
      <c r="D74" s="4">
        <v>150</v>
      </c>
      <c r="E74" s="5">
        <v>3934716.2199999997</v>
      </c>
      <c r="F74" s="5">
        <v>-137.38724999967963</v>
      </c>
      <c r="G74" s="5">
        <v>0</v>
      </c>
      <c r="H74" s="5">
        <f t="shared" si="16"/>
        <v>3934578.83275</v>
      </c>
      <c r="I74" s="5">
        <v>3797693.04</v>
      </c>
      <c r="J74" s="5">
        <v>136885.79275000002</v>
      </c>
      <c r="K74" s="5">
        <v>0</v>
      </c>
      <c r="L74" s="5">
        <v>0</v>
      </c>
      <c r="M74" s="6">
        <f t="shared" si="17"/>
        <v>8474.216740792592</v>
      </c>
      <c r="N74" s="5"/>
      <c r="O74" s="3">
        <v>458.40000000000003</v>
      </c>
      <c r="P74" s="4">
        <v>150</v>
      </c>
      <c r="Q74" s="5">
        <v>3893026.43</v>
      </c>
      <c r="R74" s="5">
        <v>-76.22</v>
      </c>
      <c r="S74" s="5">
        <v>0</v>
      </c>
      <c r="T74" s="5">
        <f t="shared" si="18"/>
        <v>3892950.21</v>
      </c>
      <c r="U74" s="5">
        <v>3756064.42</v>
      </c>
      <c r="V74" s="5">
        <v>136885.79</v>
      </c>
      <c r="W74" s="5">
        <v>0</v>
      </c>
      <c r="X74" s="5">
        <v>0</v>
      </c>
      <c r="Y74" s="6">
        <f t="shared" si="19"/>
        <v>8492.47428010471</v>
      </c>
      <c r="Z74" s="2"/>
      <c r="AA74" s="14">
        <v>457.20000000000005</v>
      </c>
      <c r="AB74" s="15">
        <v>149.3</v>
      </c>
      <c r="AC74" s="16">
        <v>3888798.56</v>
      </c>
      <c r="AD74" s="16">
        <v>-258.81</v>
      </c>
      <c r="AE74" s="16">
        <v>0</v>
      </c>
      <c r="AF74" s="16">
        <f t="shared" si="20"/>
        <v>3888539.75</v>
      </c>
      <c r="AG74" s="16">
        <v>3714030.96</v>
      </c>
      <c r="AH74" s="16">
        <v>174508.79</v>
      </c>
      <c r="AI74" s="16">
        <v>0</v>
      </c>
      <c r="AJ74" s="16">
        <v>-5784.77</v>
      </c>
      <c r="AK74" s="17">
        <f t="shared" si="21"/>
        <v>8492.46496062992</v>
      </c>
      <c r="AM74" s="3">
        <v>457.20000000000005</v>
      </c>
      <c r="AN74" s="4">
        <v>149.3</v>
      </c>
      <c r="AO74" s="5">
        <v>3888798.56</v>
      </c>
      <c r="AP74" s="5">
        <v>-258.81</v>
      </c>
      <c r="AQ74" s="5">
        <v>0</v>
      </c>
      <c r="AR74" s="5">
        <f t="shared" si="22"/>
        <v>3888539.75</v>
      </c>
      <c r="AS74" s="5">
        <v>3714030.96</v>
      </c>
      <c r="AT74" s="5">
        <v>174508.79</v>
      </c>
      <c r="AU74" s="5">
        <v>0</v>
      </c>
      <c r="AV74" s="5">
        <v>-5784.77</v>
      </c>
      <c r="AW74" s="35">
        <f t="shared" si="23"/>
        <v>8492.46496062992</v>
      </c>
      <c r="AX74" s="63">
        <f t="shared" si="24"/>
        <v>-7.099999999999966</v>
      </c>
      <c r="AY74" s="32">
        <f t="shared" si="25"/>
        <v>-0.6999999999999886</v>
      </c>
      <c r="AZ74" s="63">
        <f t="shared" si="26"/>
        <v>18.24821983732909</v>
      </c>
      <c r="BA74" s="32">
        <f t="shared" si="27"/>
        <v>-46039.08275000006</v>
      </c>
      <c r="BB74" s="63">
        <f t="shared" si="28"/>
        <v>-0.009319474789663218</v>
      </c>
      <c r="BC74" s="32">
        <f t="shared" si="29"/>
        <v>-4410.459999999963</v>
      </c>
      <c r="BD74" s="42">
        <f t="shared" si="30"/>
        <v>0</v>
      </c>
      <c r="BE74" s="6">
        <f t="shared" si="31"/>
        <v>0</v>
      </c>
    </row>
    <row r="75" spans="1:57" ht="15">
      <c r="A75" s="42" t="s">
        <v>88</v>
      </c>
      <c r="B75" s="6" t="s">
        <v>90</v>
      </c>
      <c r="C75" s="3">
        <v>1359.1</v>
      </c>
      <c r="D75" s="4">
        <v>288</v>
      </c>
      <c r="E75" s="5">
        <v>9868817.76</v>
      </c>
      <c r="F75" s="5">
        <v>-626270.9233383139</v>
      </c>
      <c r="G75" s="5">
        <v>0</v>
      </c>
      <c r="H75" s="5">
        <f t="shared" si="16"/>
        <v>9242546.836661685</v>
      </c>
      <c r="I75" s="5">
        <v>8269198.66</v>
      </c>
      <c r="J75" s="5">
        <v>461547.46855000005</v>
      </c>
      <c r="K75" s="5">
        <v>511800.70811168506</v>
      </c>
      <c r="L75" s="5">
        <v>0</v>
      </c>
      <c r="M75" s="6">
        <f t="shared" si="17"/>
        <v>6800.49064576682</v>
      </c>
      <c r="N75" s="5"/>
      <c r="O75" s="3">
        <v>1346.2</v>
      </c>
      <c r="P75" s="4">
        <v>288</v>
      </c>
      <c r="Q75" s="5">
        <v>9783037.66</v>
      </c>
      <c r="R75" s="5">
        <v>-620827.36</v>
      </c>
      <c r="S75" s="5">
        <v>0</v>
      </c>
      <c r="T75" s="5">
        <f t="shared" si="18"/>
        <v>9162210.3</v>
      </c>
      <c r="U75" s="5">
        <v>8269198.66</v>
      </c>
      <c r="V75" s="5">
        <v>461547.47</v>
      </c>
      <c r="W75" s="5">
        <v>431464.1700000006</v>
      </c>
      <c r="X75" s="5">
        <v>0</v>
      </c>
      <c r="Y75" s="6">
        <f t="shared" si="19"/>
        <v>6805.98001782796</v>
      </c>
      <c r="Z75" s="2"/>
      <c r="AA75" s="14">
        <v>1330.4</v>
      </c>
      <c r="AB75" s="15">
        <v>241.9</v>
      </c>
      <c r="AC75" s="16">
        <v>9638963.98</v>
      </c>
      <c r="AD75" s="16">
        <v>-636523.54</v>
      </c>
      <c r="AE75" s="16">
        <v>0</v>
      </c>
      <c r="AF75" s="16">
        <f t="shared" si="20"/>
        <v>9002440.440000001</v>
      </c>
      <c r="AG75" s="16">
        <v>8356836.66</v>
      </c>
      <c r="AH75" s="16">
        <v>374358.39</v>
      </c>
      <c r="AI75" s="16">
        <v>271245.3900000012</v>
      </c>
      <c r="AJ75" s="16">
        <v>0</v>
      </c>
      <c r="AK75" s="17">
        <f t="shared" si="21"/>
        <v>6766.717107636801</v>
      </c>
      <c r="AM75" s="3">
        <v>1330.4</v>
      </c>
      <c r="AN75" s="4">
        <v>241.9</v>
      </c>
      <c r="AO75" s="5">
        <v>9638963.98</v>
      </c>
      <c r="AP75" s="5">
        <v>-675041.26</v>
      </c>
      <c r="AQ75" s="5">
        <v>0</v>
      </c>
      <c r="AR75" s="5">
        <f t="shared" si="22"/>
        <v>8963922.72</v>
      </c>
      <c r="AS75" s="5">
        <v>8356836.66</v>
      </c>
      <c r="AT75" s="5">
        <v>374358.39</v>
      </c>
      <c r="AU75" s="5">
        <v>232727.6700000005</v>
      </c>
      <c r="AV75" s="5">
        <v>0</v>
      </c>
      <c r="AW75" s="35">
        <f t="shared" si="23"/>
        <v>6737.765123271197</v>
      </c>
      <c r="AX75" s="63">
        <f t="shared" si="24"/>
        <v>-28.699999999999818</v>
      </c>
      <c r="AY75" s="32">
        <f t="shared" si="25"/>
        <v>-46.099999999999994</v>
      </c>
      <c r="AZ75" s="63">
        <f t="shared" si="26"/>
        <v>-62.72552249562341</v>
      </c>
      <c r="BA75" s="32">
        <f t="shared" si="27"/>
        <v>-278624.1166616846</v>
      </c>
      <c r="BB75" s="63">
        <f t="shared" si="28"/>
        <v>-68.21489455676328</v>
      </c>
      <c r="BC75" s="32">
        <f t="shared" si="29"/>
        <v>-198287.58000000007</v>
      </c>
      <c r="BD75" s="42">
        <f t="shared" si="30"/>
        <v>-28.951984365604403</v>
      </c>
      <c r="BE75" s="6">
        <f t="shared" si="31"/>
        <v>-38517.72000000067</v>
      </c>
    </row>
    <row r="76" spans="1:57" ht="15">
      <c r="A76" s="42" t="s">
        <v>91</v>
      </c>
      <c r="B76" s="6" t="s">
        <v>91</v>
      </c>
      <c r="C76" s="3">
        <v>1674.3</v>
      </c>
      <c r="D76" s="4">
        <v>265</v>
      </c>
      <c r="E76" s="5">
        <v>12146698.14</v>
      </c>
      <c r="F76" s="5">
        <v>-578934.8354000008</v>
      </c>
      <c r="G76" s="5">
        <v>0</v>
      </c>
      <c r="H76" s="5">
        <f t="shared" si="16"/>
        <v>11567763.3046</v>
      </c>
      <c r="I76" s="5">
        <v>11006503.18</v>
      </c>
      <c r="J76" s="5">
        <v>561260.1246000001</v>
      </c>
      <c r="K76" s="5">
        <v>0</v>
      </c>
      <c r="L76" s="5">
        <v>-191889.39549040538</v>
      </c>
      <c r="M76" s="6">
        <f t="shared" si="17"/>
        <v>6794.405966140832</v>
      </c>
      <c r="N76" s="5"/>
      <c r="O76" s="3">
        <v>1673.6999999999998</v>
      </c>
      <c r="P76" s="4">
        <v>265</v>
      </c>
      <c r="Q76" s="5">
        <v>12143543.87</v>
      </c>
      <c r="R76" s="5">
        <v>-575780.57</v>
      </c>
      <c r="S76" s="5">
        <v>0</v>
      </c>
      <c r="T76" s="5">
        <f t="shared" si="18"/>
        <v>11567763.299999999</v>
      </c>
      <c r="U76" s="5">
        <v>11006503.18</v>
      </c>
      <c r="V76" s="5">
        <v>561260.12</v>
      </c>
      <c r="W76" s="5">
        <v>0</v>
      </c>
      <c r="X76" s="5">
        <v>-194843.49</v>
      </c>
      <c r="Y76" s="6">
        <f t="shared" si="19"/>
        <v>6795.076662484316</v>
      </c>
      <c r="Z76" s="2"/>
      <c r="AA76" s="14">
        <v>1730.6</v>
      </c>
      <c r="AB76" s="15">
        <v>355.7</v>
      </c>
      <c r="AC76" s="16">
        <v>12590619.73</v>
      </c>
      <c r="AD76" s="16">
        <v>-821675.1</v>
      </c>
      <c r="AE76" s="16">
        <v>0</v>
      </c>
      <c r="AF76" s="16">
        <f t="shared" si="20"/>
        <v>11768944.63</v>
      </c>
      <c r="AG76" s="16">
        <v>11222020.65</v>
      </c>
      <c r="AH76" s="16">
        <v>546923.98</v>
      </c>
      <c r="AI76" s="16">
        <v>0</v>
      </c>
      <c r="AJ76" s="16">
        <v>-9765.49</v>
      </c>
      <c r="AK76" s="17">
        <f t="shared" si="21"/>
        <v>6794.856777996071</v>
      </c>
      <c r="AM76" s="3">
        <v>1730.6</v>
      </c>
      <c r="AN76" s="4">
        <v>355.7</v>
      </c>
      <c r="AO76" s="5">
        <v>12590619.73</v>
      </c>
      <c r="AP76" s="5">
        <v>-821675.1</v>
      </c>
      <c r="AQ76" s="5">
        <v>0</v>
      </c>
      <c r="AR76" s="5">
        <f t="shared" si="22"/>
        <v>11768944.63</v>
      </c>
      <c r="AS76" s="5">
        <v>11222020.65</v>
      </c>
      <c r="AT76" s="5">
        <v>546923.98</v>
      </c>
      <c r="AU76" s="5">
        <v>0</v>
      </c>
      <c r="AV76" s="5">
        <v>-60078.15</v>
      </c>
      <c r="AW76" s="35">
        <f t="shared" si="23"/>
        <v>6765.784398474518</v>
      </c>
      <c r="AX76" s="63">
        <f t="shared" si="24"/>
        <v>56.299999999999955</v>
      </c>
      <c r="AY76" s="32">
        <f t="shared" si="25"/>
        <v>90.69999999999999</v>
      </c>
      <c r="AZ76" s="63">
        <f t="shared" si="26"/>
        <v>-28.62156766631415</v>
      </c>
      <c r="BA76" s="32">
        <f t="shared" si="27"/>
        <v>201181.32540000044</v>
      </c>
      <c r="BB76" s="63">
        <f t="shared" si="28"/>
        <v>-29.2922640097986</v>
      </c>
      <c r="BC76" s="32">
        <f t="shared" si="29"/>
        <v>201181.33000000194</v>
      </c>
      <c r="BD76" s="42">
        <f t="shared" si="30"/>
        <v>-29.072379521553557</v>
      </c>
      <c r="BE76" s="6">
        <f t="shared" si="31"/>
        <v>0</v>
      </c>
    </row>
    <row r="77" spans="1:57" ht="15">
      <c r="A77" s="42" t="s">
        <v>92</v>
      </c>
      <c r="B77" s="6" t="s">
        <v>92</v>
      </c>
      <c r="C77" s="3">
        <v>83.89999999999999</v>
      </c>
      <c r="D77" s="4">
        <v>17</v>
      </c>
      <c r="E77" s="5">
        <v>1262816.77</v>
      </c>
      <c r="F77" s="5">
        <v>-80137.80817399624</v>
      </c>
      <c r="G77" s="5">
        <v>0</v>
      </c>
      <c r="H77" s="5">
        <f t="shared" si="16"/>
        <v>1182678.9618260039</v>
      </c>
      <c r="I77" s="5">
        <v>936736.85</v>
      </c>
      <c r="J77" s="5">
        <v>59818.7611</v>
      </c>
      <c r="K77" s="5">
        <v>186123.35072600388</v>
      </c>
      <c r="L77" s="5">
        <v>0</v>
      </c>
      <c r="M77" s="6">
        <f t="shared" si="17"/>
        <v>14096.292751203862</v>
      </c>
      <c r="N77" s="5"/>
      <c r="O77" s="3">
        <v>83.89999999999999</v>
      </c>
      <c r="P77" s="4">
        <v>17</v>
      </c>
      <c r="Q77" s="5">
        <v>1262816.77</v>
      </c>
      <c r="R77" s="5">
        <v>-80137.81</v>
      </c>
      <c r="S77" s="5">
        <v>0</v>
      </c>
      <c r="T77" s="5">
        <f t="shared" si="18"/>
        <v>1182678.96</v>
      </c>
      <c r="U77" s="5">
        <v>936736.85</v>
      </c>
      <c r="V77" s="5">
        <v>59818.76</v>
      </c>
      <c r="W77" s="5">
        <v>186123.34999999998</v>
      </c>
      <c r="X77" s="5">
        <v>0</v>
      </c>
      <c r="Y77" s="6">
        <f t="shared" si="19"/>
        <v>14096.29272943981</v>
      </c>
      <c r="Z77" s="2"/>
      <c r="AA77" s="14">
        <v>84.3</v>
      </c>
      <c r="AB77" s="15">
        <v>10</v>
      </c>
      <c r="AC77" s="16">
        <v>1255520.53</v>
      </c>
      <c r="AD77" s="16">
        <v>-82910.19</v>
      </c>
      <c r="AE77" s="16">
        <v>0</v>
      </c>
      <c r="AF77" s="16">
        <f t="shared" si="20"/>
        <v>1172610.34</v>
      </c>
      <c r="AG77" s="16">
        <v>980376.45</v>
      </c>
      <c r="AH77" s="16">
        <v>56269.3</v>
      </c>
      <c r="AI77" s="16">
        <v>135964.59000000014</v>
      </c>
      <c r="AJ77" s="16">
        <v>0</v>
      </c>
      <c r="AK77" s="17">
        <f t="shared" si="21"/>
        <v>13909.9684460261</v>
      </c>
      <c r="AM77" s="3">
        <v>84.3</v>
      </c>
      <c r="AN77" s="4">
        <v>10</v>
      </c>
      <c r="AO77" s="5">
        <v>1255520.53</v>
      </c>
      <c r="AP77" s="5">
        <v>-87927.31</v>
      </c>
      <c r="AQ77" s="5">
        <v>0</v>
      </c>
      <c r="AR77" s="5">
        <f t="shared" si="22"/>
        <v>1167593.22</v>
      </c>
      <c r="AS77" s="5">
        <v>980376.45</v>
      </c>
      <c r="AT77" s="5">
        <v>56269.3</v>
      </c>
      <c r="AU77" s="5">
        <v>130947.47000000002</v>
      </c>
      <c r="AV77" s="5">
        <v>0</v>
      </c>
      <c r="AW77" s="35">
        <f t="shared" si="23"/>
        <v>13850.453380782918</v>
      </c>
      <c r="AX77" s="63">
        <f t="shared" si="24"/>
        <v>0.4000000000000057</v>
      </c>
      <c r="AY77" s="32">
        <f t="shared" si="25"/>
        <v>-7</v>
      </c>
      <c r="AZ77" s="63">
        <f t="shared" si="26"/>
        <v>-245.83937042094476</v>
      </c>
      <c r="BA77" s="32">
        <f t="shared" si="27"/>
        <v>-15085.741826003883</v>
      </c>
      <c r="BB77" s="63">
        <f t="shared" si="28"/>
        <v>-245.83934865689298</v>
      </c>
      <c r="BC77" s="32">
        <f t="shared" si="29"/>
        <v>-15085.73999999999</v>
      </c>
      <c r="BD77" s="42">
        <f t="shared" si="30"/>
        <v>-59.51506524318211</v>
      </c>
      <c r="BE77" s="6">
        <f t="shared" si="31"/>
        <v>-5017.120000000112</v>
      </c>
    </row>
    <row r="78" spans="1:57" ht="15">
      <c r="A78" s="42" t="s">
        <v>93</v>
      </c>
      <c r="B78" s="6" t="s">
        <v>93</v>
      </c>
      <c r="C78" s="3">
        <v>602.3</v>
      </c>
      <c r="D78" s="4">
        <v>360</v>
      </c>
      <c r="E78" s="5">
        <v>4732428.63</v>
      </c>
      <c r="F78" s="5">
        <v>-300317.8820218453</v>
      </c>
      <c r="G78" s="5">
        <v>0</v>
      </c>
      <c r="H78" s="5">
        <f t="shared" si="16"/>
        <v>4432110.747978155</v>
      </c>
      <c r="I78" s="5">
        <v>2012524.35</v>
      </c>
      <c r="J78" s="5">
        <v>219521.89595000003</v>
      </c>
      <c r="K78" s="5">
        <v>2200064.502028154</v>
      </c>
      <c r="L78" s="5">
        <v>0</v>
      </c>
      <c r="M78" s="6">
        <f t="shared" si="17"/>
        <v>7358.643114690611</v>
      </c>
      <c r="N78" s="5"/>
      <c r="O78" s="3">
        <v>604.3</v>
      </c>
      <c r="P78" s="4">
        <v>360</v>
      </c>
      <c r="Q78" s="5">
        <v>4745138.59</v>
      </c>
      <c r="R78" s="5">
        <v>-301124.45</v>
      </c>
      <c r="S78" s="5">
        <v>0</v>
      </c>
      <c r="T78" s="5">
        <f t="shared" si="18"/>
        <v>4444014.14</v>
      </c>
      <c r="U78" s="5">
        <v>2012524.35</v>
      </c>
      <c r="V78" s="5">
        <v>219521.9</v>
      </c>
      <c r="W78" s="5">
        <v>2211967.8899999997</v>
      </c>
      <c r="X78" s="5">
        <v>0</v>
      </c>
      <c r="Y78" s="6">
        <f t="shared" si="19"/>
        <v>7353.9866622538475</v>
      </c>
      <c r="Z78" s="2"/>
      <c r="AA78" s="14">
        <v>589.2</v>
      </c>
      <c r="AB78" s="15">
        <v>348.2</v>
      </c>
      <c r="AC78" s="16">
        <v>4618216.95</v>
      </c>
      <c r="AD78" s="16">
        <v>-304970.93</v>
      </c>
      <c r="AE78" s="16">
        <v>0</v>
      </c>
      <c r="AF78" s="16">
        <f t="shared" si="20"/>
        <v>4313246.0200000005</v>
      </c>
      <c r="AG78" s="16">
        <v>1977181.23</v>
      </c>
      <c r="AH78" s="16">
        <v>190216.11</v>
      </c>
      <c r="AI78" s="16">
        <v>2145848.6800000006</v>
      </c>
      <c r="AJ78" s="16">
        <v>0</v>
      </c>
      <c r="AK78" s="17">
        <f t="shared" si="21"/>
        <v>7320.512593346912</v>
      </c>
      <c r="AM78" s="3">
        <v>589.2</v>
      </c>
      <c r="AN78" s="4">
        <v>348.2</v>
      </c>
      <c r="AO78" s="5">
        <v>4618216.95</v>
      </c>
      <c r="AP78" s="5">
        <v>-323425.53</v>
      </c>
      <c r="AQ78" s="5">
        <v>0</v>
      </c>
      <c r="AR78" s="5">
        <f t="shared" si="22"/>
        <v>4294791.42</v>
      </c>
      <c r="AS78" s="5">
        <v>1977181.23</v>
      </c>
      <c r="AT78" s="5">
        <v>190216.11</v>
      </c>
      <c r="AU78" s="5">
        <v>2127394.08</v>
      </c>
      <c r="AV78" s="5">
        <v>0</v>
      </c>
      <c r="AW78" s="35">
        <f t="shared" si="23"/>
        <v>7289.1911405295305</v>
      </c>
      <c r="AX78" s="63">
        <f t="shared" si="24"/>
        <v>-13.099999999999909</v>
      </c>
      <c r="AY78" s="32">
        <f t="shared" si="25"/>
        <v>-11.800000000000011</v>
      </c>
      <c r="AZ78" s="63">
        <f t="shared" si="26"/>
        <v>-69.45197416108022</v>
      </c>
      <c r="BA78" s="32">
        <f t="shared" si="27"/>
        <v>-137319.32797815464</v>
      </c>
      <c r="BB78" s="63">
        <f t="shared" si="28"/>
        <v>-64.79552172431704</v>
      </c>
      <c r="BC78" s="32">
        <f t="shared" si="29"/>
        <v>-149222.71999999974</v>
      </c>
      <c r="BD78" s="42">
        <f t="shared" si="30"/>
        <v>-31.321452817381214</v>
      </c>
      <c r="BE78" s="6">
        <f t="shared" si="31"/>
        <v>-18454.60000000056</v>
      </c>
    </row>
    <row r="79" spans="1:57" ht="15">
      <c r="A79" s="42" t="s">
        <v>93</v>
      </c>
      <c r="B79" s="6" t="s">
        <v>94</v>
      </c>
      <c r="C79" s="3">
        <v>252.5</v>
      </c>
      <c r="D79" s="4">
        <v>103</v>
      </c>
      <c r="E79" s="5">
        <v>2519650.76</v>
      </c>
      <c r="F79" s="5">
        <v>-159895.95170671024</v>
      </c>
      <c r="G79" s="5">
        <v>0</v>
      </c>
      <c r="H79" s="5">
        <f t="shared" si="16"/>
        <v>2359754.8082932895</v>
      </c>
      <c r="I79" s="5">
        <v>962842.51</v>
      </c>
      <c r="J79" s="5">
        <v>106963.12585000001</v>
      </c>
      <c r="K79" s="5">
        <v>1289949.1724432895</v>
      </c>
      <c r="L79" s="5">
        <v>0</v>
      </c>
      <c r="M79" s="6">
        <f t="shared" si="17"/>
        <v>9345.563597201146</v>
      </c>
      <c r="N79" s="5"/>
      <c r="O79" s="3">
        <v>252.5</v>
      </c>
      <c r="P79" s="4">
        <v>103</v>
      </c>
      <c r="Q79" s="5">
        <v>2519650.76</v>
      </c>
      <c r="R79" s="5">
        <v>-159895.95</v>
      </c>
      <c r="S79" s="5">
        <v>0</v>
      </c>
      <c r="T79" s="5">
        <f t="shared" si="18"/>
        <v>2359754.8099999996</v>
      </c>
      <c r="U79" s="5">
        <v>962842.51</v>
      </c>
      <c r="V79" s="5">
        <v>106963.13</v>
      </c>
      <c r="W79" s="5">
        <v>1289949.1699999995</v>
      </c>
      <c r="X79" s="5">
        <v>0</v>
      </c>
      <c r="Y79" s="6">
        <f t="shared" si="19"/>
        <v>9345.563603960394</v>
      </c>
      <c r="Z79" s="2"/>
      <c r="AA79" s="14">
        <v>246.3</v>
      </c>
      <c r="AB79" s="15">
        <v>85</v>
      </c>
      <c r="AC79" s="16">
        <v>2474852.52</v>
      </c>
      <c r="AD79" s="16">
        <v>-163430.62</v>
      </c>
      <c r="AE79" s="16">
        <v>0</v>
      </c>
      <c r="AF79" s="16">
        <f t="shared" si="20"/>
        <v>2311421.9</v>
      </c>
      <c r="AG79" s="16">
        <v>1088737.3</v>
      </c>
      <c r="AH79" s="16">
        <v>101513.53</v>
      </c>
      <c r="AI79" s="16">
        <v>1121171.0699999998</v>
      </c>
      <c r="AJ79" s="16">
        <v>0</v>
      </c>
      <c r="AK79" s="17">
        <f t="shared" si="21"/>
        <v>9384.579374746243</v>
      </c>
      <c r="AM79" s="3">
        <v>246.3</v>
      </c>
      <c r="AN79" s="4">
        <v>85</v>
      </c>
      <c r="AO79" s="5">
        <v>2474852.52</v>
      </c>
      <c r="AP79" s="5">
        <v>-173320.24</v>
      </c>
      <c r="AQ79" s="5">
        <v>0</v>
      </c>
      <c r="AR79" s="5">
        <f t="shared" si="22"/>
        <v>2301532.2800000003</v>
      </c>
      <c r="AS79" s="5">
        <v>1088737.3</v>
      </c>
      <c r="AT79" s="5">
        <v>101513.53</v>
      </c>
      <c r="AU79" s="5">
        <v>1111281.4500000002</v>
      </c>
      <c r="AV79" s="5">
        <v>0</v>
      </c>
      <c r="AW79" s="35">
        <f t="shared" si="23"/>
        <v>9344.426634185953</v>
      </c>
      <c r="AX79" s="63">
        <f t="shared" si="24"/>
        <v>-6.199999999999989</v>
      </c>
      <c r="AY79" s="32">
        <f t="shared" si="25"/>
        <v>-18</v>
      </c>
      <c r="AZ79" s="63">
        <f t="shared" si="26"/>
        <v>-1.1369630151930323</v>
      </c>
      <c r="BA79" s="32">
        <f t="shared" si="27"/>
        <v>-58222.528293289244</v>
      </c>
      <c r="BB79" s="63">
        <f t="shared" si="28"/>
        <v>-1.1369697744412406</v>
      </c>
      <c r="BC79" s="32">
        <f t="shared" si="29"/>
        <v>-58222.52999999933</v>
      </c>
      <c r="BD79" s="42">
        <f t="shared" si="30"/>
        <v>-40.15274056029011</v>
      </c>
      <c r="BE79" s="6">
        <f t="shared" si="31"/>
        <v>-9889.619999999646</v>
      </c>
    </row>
    <row r="80" spans="1:57" ht="15">
      <c r="A80" s="42" t="s">
        <v>95</v>
      </c>
      <c r="B80" s="6" t="s">
        <v>96</v>
      </c>
      <c r="C80" s="3">
        <v>198.60000000000002</v>
      </c>
      <c r="D80" s="4">
        <v>68</v>
      </c>
      <c r="E80" s="5">
        <v>2371785.7600000002</v>
      </c>
      <c r="F80" s="5">
        <v>-150512.5025103174</v>
      </c>
      <c r="G80" s="5">
        <v>0</v>
      </c>
      <c r="H80" s="5">
        <f t="shared" si="16"/>
        <v>2221273.2574896826</v>
      </c>
      <c r="I80" s="5">
        <v>826815.73</v>
      </c>
      <c r="J80" s="5">
        <v>253323.47670000003</v>
      </c>
      <c r="K80" s="5">
        <v>1141134.0507896827</v>
      </c>
      <c r="L80" s="5">
        <v>0</v>
      </c>
      <c r="M80" s="6">
        <f t="shared" si="17"/>
        <v>11184.658899746639</v>
      </c>
      <c r="N80" s="5"/>
      <c r="O80" s="3">
        <v>195.60000000000002</v>
      </c>
      <c r="P80" s="4">
        <v>68</v>
      </c>
      <c r="Q80" s="5">
        <v>2351685.04</v>
      </c>
      <c r="R80" s="5">
        <v>-149236.92</v>
      </c>
      <c r="S80" s="5">
        <v>0</v>
      </c>
      <c r="T80" s="5">
        <f t="shared" si="18"/>
        <v>2202448.12</v>
      </c>
      <c r="U80" s="5">
        <v>826815.73</v>
      </c>
      <c r="V80" s="5">
        <v>253323.48</v>
      </c>
      <c r="W80" s="5">
        <v>1122308.9100000001</v>
      </c>
      <c r="X80" s="5">
        <v>0</v>
      </c>
      <c r="Y80" s="6">
        <f t="shared" si="19"/>
        <v>11259.959713701432</v>
      </c>
      <c r="Z80" s="2"/>
      <c r="AA80" s="14">
        <v>196.6</v>
      </c>
      <c r="AB80" s="15">
        <v>65.8</v>
      </c>
      <c r="AC80" s="16">
        <v>2355487.71</v>
      </c>
      <c r="AD80" s="16">
        <v>-155548.19</v>
      </c>
      <c r="AE80" s="16">
        <v>0</v>
      </c>
      <c r="AF80" s="16">
        <f t="shared" si="20"/>
        <v>2199939.52</v>
      </c>
      <c r="AG80" s="16">
        <v>824261.87</v>
      </c>
      <c r="AH80" s="16">
        <v>222383.35</v>
      </c>
      <c r="AI80" s="16">
        <v>1153294.2999999998</v>
      </c>
      <c r="AJ80" s="16">
        <v>0</v>
      </c>
      <c r="AK80" s="17">
        <f t="shared" si="21"/>
        <v>11189.926347914548</v>
      </c>
      <c r="AM80" s="3">
        <v>196.6</v>
      </c>
      <c r="AN80" s="4">
        <v>65.8</v>
      </c>
      <c r="AO80" s="5">
        <v>2355487.71</v>
      </c>
      <c r="AP80" s="5">
        <v>-164960.82</v>
      </c>
      <c r="AQ80" s="5">
        <v>0</v>
      </c>
      <c r="AR80" s="5">
        <f t="shared" si="22"/>
        <v>2190526.89</v>
      </c>
      <c r="AS80" s="5">
        <v>824261.87</v>
      </c>
      <c r="AT80" s="5">
        <v>222383.35</v>
      </c>
      <c r="AU80" s="5">
        <v>1143881.67</v>
      </c>
      <c r="AV80" s="5">
        <v>0</v>
      </c>
      <c r="AW80" s="35">
        <f t="shared" si="23"/>
        <v>11142.049287894202</v>
      </c>
      <c r="AX80" s="63">
        <f t="shared" si="24"/>
        <v>-2.0000000000000284</v>
      </c>
      <c r="AY80" s="32">
        <f t="shared" si="25"/>
        <v>-2.200000000000003</v>
      </c>
      <c r="AZ80" s="63">
        <f t="shared" si="26"/>
        <v>-42.6096118524365</v>
      </c>
      <c r="BA80" s="32">
        <f t="shared" si="27"/>
        <v>-30746.36748968251</v>
      </c>
      <c r="BB80" s="63">
        <f t="shared" si="28"/>
        <v>-117.91042580722933</v>
      </c>
      <c r="BC80" s="32">
        <f t="shared" si="29"/>
        <v>-11921.229999999981</v>
      </c>
      <c r="BD80" s="42">
        <f t="shared" si="30"/>
        <v>-47.87706002034611</v>
      </c>
      <c r="BE80" s="6">
        <f t="shared" si="31"/>
        <v>-9412.629999999888</v>
      </c>
    </row>
    <row r="81" spans="1:57" ht="15">
      <c r="A81" s="42" t="s">
        <v>97</v>
      </c>
      <c r="B81" s="6" t="s">
        <v>97</v>
      </c>
      <c r="C81" s="3">
        <v>81493.6</v>
      </c>
      <c r="D81" s="4">
        <v>21556</v>
      </c>
      <c r="E81" s="5">
        <v>578816935.34</v>
      </c>
      <c r="F81" s="5">
        <v>-36731473.34916791</v>
      </c>
      <c r="G81" s="5">
        <v>0</v>
      </c>
      <c r="H81" s="5">
        <f t="shared" si="16"/>
        <v>542085461.9908321</v>
      </c>
      <c r="I81" s="5">
        <v>192303423.25</v>
      </c>
      <c r="J81" s="5">
        <v>14937777.218350003</v>
      </c>
      <c r="K81" s="5">
        <v>334844261.5224821</v>
      </c>
      <c r="L81" s="5">
        <v>0</v>
      </c>
      <c r="M81" s="6">
        <f t="shared" si="17"/>
        <v>6651.87771789235</v>
      </c>
      <c r="N81" s="5"/>
      <c r="O81" s="3">
        <v>81395.6</v>
      </c>
      <c r="P81" s="4">
        <v>21556</v>
      </c>
      <c r="Q81" s="5">
        <v>578140112.0799999</v>
      </c>
      <c r="R81" s="5">
        <v>-36688522.47</v>
      </c>
      <c r="S81" s="5">
        <v>0</v>
      </c>
      <c r="T81" s="5">
        <f t="shared" si="18"/>
        <v>541451589.6099999</v>
      </c>
      <c r="U81" s="5">
        <v>192303423.25</v>
      </c>
      <c r="V81" s="5">
        <v>14937777.22</v>
      </c>
      <c r="W81" s="5">
        <v>334210389.13999987</v>
      </c>
      <c r="X81" s="5">
        <v>0</v>
      </c>
      <c r="Y81" s="6">
        <f t="shared" si="19"/>
        <v>6652.099003017361</v>
      </c>
      <c r="Z81" s="2"/>
      <c r="AA81" s="14">
        <v>81191.8</v>
      </c>
      <c r="AB81" s="15">
        <v>21893.9</v>
      </c>
      <c r="AC81" s="16">
        <v>577006613.1600001</v>
      </c>
      <c r="AD81" s="16">
        <v>-38103503.17</v>
      </c>
      <c r="AE81" s="16">
        <v>0</v>
      </c>
      <c r="AF81" s="16">
        <f t="shared" si="20"/>
        <v>538903109.9900001</v>
      </c>
      <c r="AG81" s="16">
        <v>191890324.9</v>
      </c>
      <c r="AH81" s="16">
        <v>13762248.97</v>
      </c>
      <c r="AI81" s="16">
        <v>333250536.1200001</v>
      </c>
      <c r="AJ81" s="16">
        <v>0</v>
      </c>
      <c r="AK81" s="17">
        <f t="shared" si="21"/>
        <v>6637.408087885724</v>
      </c>
      <c r="AM81" s="3">
        <v>81191.8</v>
      </c>
      <c r="AN81" s="4">
        <v>21893.9</v>
      </c>
      <c r="AO81" s="5">
        <v>577006613.1600001</v>
      </c>
      <c r="AP81" s="5">
        <v>-40409246.69</v>
      </c>
      <c r="AQ81" s="5">
        <v>0</v>
      </c>
      <c r="AR81" s="5">
        <f t="shared" si="22"/>
        <v>536597366.4700001</v>
      </c>
      <c r="AS81" s="5">
        <v>191890324.9</v>
      </c>
      <c r="AT81" s="5">
        <v>13762248.97</v>
      </c>
      <c r="AU81" s="5">
        <v>330944792.6</v>
      </c>
      <c r="AV81" s="5">
        <v>0</v>
      </c>
      <c r="AW81" s="35">
        <f t="shared" si="23"/>
        <v>6609.009363876648</v>
      </c>
      <c r="AX81" s="63">
        <f t="shared" si="24"/>
        <v>-301.8000000000029</v>
      </c>
      <c r="AY81" s="32">
        <f t="shared" si="25"/>
        <v>337.90000000000146</v>
      </c>
      <c r="AZ81" s="63">
        <f t="shared" si="26"/>
        <v>-42.8683540157017</v>
      </c>
      <c r="BA81" s="32">
        <f t="shared" si="27"/>
        <v>-5488095.520832002</v>
      </c>
      <c r="BB81" s="63">
        <f t="shared" si="28"/>
        <v>-43.08963914071228</v>
      </c>
      <c r="BC81" s="32">
        <f t="shared" si="29"/>
        <v>-4854223.139999807</v>
      </c>
      <c r="BD81" s="42">
        <f t="shared" si="30"/>
        <v>-28.398724009075522</v>
      </c>
      <c r="BE81" s="6">
        <f t="shared" si="31"/>
        <v>-2305743.5200000405</v>
      </c>
    </row>
    <row r="82" spans="1:57" ht="15">
      <c r="A82" s="42" t="s">
        <v>60</v>
      </c>
      <c r="B82" s="6" t="s">
        <v>98</v>
      </c>
      <c r="C82" s="3">
        <v>177.5</v>
      </c>
      <c r="D82" s="4">
        <v>50</v>
      </c>
      <c r="E82" s="5">
        <v>2040134.5799999998</v>
      </c>
      <c r="F82" s="5">
        <v>-129466.06151039344</v>
      </c>
      <c r="G82" s="5">
        <v>0</v>
      </c>
      <c r="H82" s="5">
        <f t="shared" si="16"/>
        <v>1910668.5184896064</v>
      </c>
      <c r="I82" s="5">
        <v>475746.33</v>
      </c>
      <c r="J82" s="5">
        <v>62888.27335000001</v>
      </c>
      <c r="K82" s="5">
        <v>1372033.9151396065</v>
      </c>
      <c r="L82" s="5">
        <v>0</v>
      </c>
      <c r="M82" s="6">
        <f t="shared" si="17"/>
        <v>10764.329681631585</v>
      </c>
      <c r="N82" s="5"/>
      <c r="O82" s="3">
        <v>177.5</v>
      </c>
      <c r="P82" s="4">
        <v>50</v>
      </c>
      <c r="Q82" s="5">
        <v>2040134.5799999998</v>
      </c>
      <c r="R82" s="5">
        <v>-129466.06</v>
      </c>
      <c r="S82" s="5">
        <v>0</v>
      </c>
      <c r="T82" s="5">
        <f t="shared" si="18"/>
        <v>1910668.5199999998</v>
      </c>
      <c r="U82" s="5">
        <v>475746.33</v>
      </c>
      <c r="V82" s="5">
        <v>62888.27</v>
      </c>
      <c r="W82" s="5">
        <v>1372033.9199999997</v>
      </c>
      <c r="X82" s="5">
        <v>0</v>
      </c>
      <c r="Y82" s="6">
        <f t="shared" si="19"/>
        <v>10764.329690140843</v>
      </c>
      <c r="Z82" s="2"/>
      <c r="AA82" s="14">
        <v>175.5</v>
      </c>
      <c r="AB82" s="15">
        <v>40.1</v>
      </c>
      <c r="AC82" s="16">
        <v>2012513.67</v>
      </c>
      <c r="AD82" s="16">
        <v>-132899.38</v>
      </c>
      <c r="AE82" s="16">
        <v>0</v>
      </c>
      <c r="AF82" s="16">
        <f t="shared" si="20"/>
        <v>1879614.29</v>
      </c>
      <c r="AG82" s="16">
        <v>394100.84</v>
      </c>
      <c r="AH82" s="16">
        <v>56218.05</v>
      </c>
      <c r="AI82" s="16">
        <v>1429295.4</v>
      </c>
      <c r="AJ82" s="16">
        <v>0</v>
      </c>
      <c r="AK82" s="17">
        <f t="shared" si="21"/>
        <v>10710.052934472935</v>
      </c>
      <c r="AM82" s="3">
        <v>175.5</v>
      </c>
      <c r="AN82" s="4">
        <v>40.1</v>
      </c>
      <c r="AO82" s="5">
        <v>2012513.67</v>
      </c>
      <c r="AP82" s="5">
        <v>-140941.47</v>
      </c>
      <c r="AQ82" s="5">
        <v>0</v>
      </c>
      <c r="AR82" s="5">
        <f t="shared" si="22"/>
        <v>1871572.2</v>
      </c>
      <c r="AS82" s="5">
        <v>394100.84</v>
      </c>
      <c r="AT82" s="5">
        <v>56218.05</v>
      </c>
      <c r="AU82" s="5">
        <v>1421253.3099999998</v>
      </c>
      <c r="AV82" s="5">
        <v>0</v>
      </c>
      <c r="AW82" s="35">
        <f t="shared" si="23"/>
        <v>10664.22905982906</v>
      </c>
      <c r="AX82" s="63">
        <f t="shared" si="24"/>
        <v>-2</v>
      </c>
      <c r="AY82" s="32">
        <f t="shared" si="25"/>
        <v>-9.899999999999999</v>
      </c>
      <c r="AZ82" s="63">
        <f t="shared" si="26"/>
        <v>-100.10062180252498</v>
      </c>
      <c r="BA82" s="32">
        <f t="shared" si="27"/>
        <v>-39096.31848960649</v>
      </c>
      <c r="BB82" s="63">
        <f t="shared" si="28"/>
        <v>-100.10063031178288</v>
      </c>
      <c r="BC82" s="32">
        <f t="shared" si="29"/>
        <v>-39096.31999999983</v>
      </c>
      <c r="BD82" s="42">
        <f t="shared" si="30"/>
        <v>-45.82387464387466</v>
      </c>
      <c r="BE82" s="6">
        <f t="shared" si="31"/>
        <v>-8042.090000000084</v>
      </c>
    </row>
    <row r="83" spans="1:57" ht="15">
      <c r="A83" s="42" t="s">
        <v>60</v>
      </c>
      <c r="B83" s="6" t="s">
        <v>99</v>
      </c>
      <c r="C83" s="3">
        <v>71.80000000000001</v>
      </c>
      <c r="D83" s="4">
        <v>34</v>
      </c>
      <c r="E83" s="5">
        <v>1002725.52</v>
      </c>
      <c r="F83" s="5">
        <v>-63632.52950222591</v>
      </c>
      <c r="G83" s="5">
        <v>0</v>
      </c>
      <c r="H83" s="5">
        <f t="shared" si="16"/>
        <v>939092.9904977741</v>
      </c>
      <c r="I83" s="5">
        <v>346801.43</v>
      </c>
      <c r="J83" s="5">
        <v>52088.96770000001</v>
      </c>
      <c r="K83" s="5">
        <v>540202.592797774</v>
      </c>
      <c r="L83" s="5">
        <v>0</v>
      </c>
      <c r="M83" s="6">
        <f t="shared" si="17"/>
        <v>13079.289561250334</v>
      </c>
      <c r="N83" s="5"/>
      <c r="O83" s="3">
        <v>72.80000000000001</v>
      </c>
      <c r="P83" s="4">
        <v>34</v>
      </c>
      <c r="Q83" s="5">
        <v>1014319.58</v>
      </c>
      <c r="R83" s="5">
        <v>-64368.28</v>
      </c>
      <c r="S83" s="5">
        <v>0</v>
      </c>
      <c r="T83" s="5">
        <f t="shared" si="18"/>
        <v>949951.2999999999</v>
      </c>
      <c r="U83" s="5">
        <v>346801.43</v>
      </c>
      <c r="V83" s="5">
        <v>52088.97</v>
      </c>
      <c r="W83" s="5">
        <v>551060.8999999999</v>
      </c>
      <c r="X83" s="5">
        <v>0</v>
      </c>
      <c r="Y83" s="6">
        <f t="shared" si="19"/>
        <v>13048.781593406591</v>
      </c>
      <c r="Z83" s="2"/>
      <c r="AA83" s="14">
        <v>78.2</v>
      </c>
      <c r="AB83" s="15">
        <v>38.1</v>
      </c>
      <c r="AC83" s="16">
        <v>1082425.11</v>
      </c>
      <c r="AD83" s="16">
        <v>-71479.58</v>
      </c>
      <c r="AE83" s="16">
        <v>0</v>
      </c>
      <c r="AF83" s="16">
        <f t="shared" si="20"/>
        <v>1010945.5300000001</v>
      </c>
      <c r="AG83" s="16">
        <v>286284.03</v>
      </c>
      <c r="AH83" s="16">
        <v>48909.57</v>
      </c>
      <c r="AI83" s="16">
        <v>675751.9300000002</v>
      </c>
      <c r="AJ83" s="16">
        <v>0</v>
      </c>
      <c r="AK83" s="17">
        <f t="shared" si="21"/>
        <v>12927.692199488492</v>
      </c>
      <c r="AM83" s="3">
        <v>78.2</v>
      </c>
      <c r="AN83" s="4">
        <v>38.1</v>
      </c>
      <c r="AO83" s="5">
        <v>1082425.11</v>
      </c>
      <c r="AP83" s="5">
        <v>-75804.99</v>
      </c>
      <c r="AQ83" s="5">
        <v>0</v>
      </c>
      <c r="AR83" s="5">
        <f t="shared" si="22"/>
        <v>1006620.1200000001</v>
      </c>
      <c r="AS83" s="5">
        <v>286284.03</v>
      </c>
      <c r="AT83" s="5">
        <v>48909.57</v>
      </c>
      <c r="AU83" s="5">
        <v>671426.5200000001</v>
      </c>
      <c r="AV83" s="5">
        <v>0</v>
      </c>
      <c r="AW83" s="35">
        <f t="shared" si="23"/>
        <v>12872.380051150896</v>
      </c>
      <c r="AX83" s="63">
        <f t="shared" si="24"/>
        <v>6.3999999999999915</v>
      </c>
      <c r="AY83" s="32">
        <f t="shared" si="25"/>
        <v>4.100000000000001</v>
      </c>
      <c r="AZ83" s="63">
        <f t="shared" si="26"/>
        <v>-206.9095100994382</v>
      </c>
      <c r="BA83" s="32">
        <f t="shared" si="27"/>
        <v>67527.12950222602</v>
      </c>
      <c r="BB83" s="63">
        <f t="shared" si="28"/>
        <v>-176.40154225569495</v>
      </c>
      <c r="BC83" s="32">
        <f t="shared" si="29"/>
        <v>56668.82000000018</v>
      </c>
      <c r="BD83" s="42">
        <f t="shared" si="30"/>
        <v>-55.31214833759623</v>
      </c>
      <c r="BE83" s="6">
        <f t="shared" si="31"/>
        <v>-4325.410000000033</v>
      </c>
    </row>
    <row r="84" spans="1:57" ht="15">
      <c r="A84" s="42" t="s">
        <v>41</v>
      </c>
      <c r="B84" s="6" t="s">
        <v>100</v>
      </c>
      <c r="C84" s="3">
        <v>153.6</v>
      </c>
      <c r="D84" s="4">
        <v>57</v>
      </c>
      <c r="E84" s="5">
        <v>1883044.04</v>
      </c>
      <c r="F84" s="5">
        <v>-119497.16352017316</v>
      </c>
      <c r="G84" s="5">
        <v>0</v>
      </c>
      <c r="H84" s="5">
        <f t="shared" si="16"/>
        <v>1763546.8764798269</v>
      </c>
      <c r="I84" s="5">
        <v>476107.58</v>
      </c>
      <c r="J84" s="5">
        <v>66716.79245000001</v>
      </c>
      <c r="K84" s="5">
        <v>1220722.5040298267</v>
      </c>
      <c r="L84" s="5">
        <v>0</v>
      </c>
      <c r="M84" s="6">
        <f t="shared" si="17"/>
        <v>11481.424977082206</v>
      </c>
      <c r="N84" s="5"/>
      <c r="O84" s="3">
        <v>155.1</v>
      </c>
      <c r="P84" s="4">
        <v>57</v>
      </c>
      <c r="Q84" s="5">
        <v>1895356.43</v>
      </c>
      <c r="R84" s="5">
        <v>-120278.5</v>
      </c>
      <c r="S84" s="5">
        <v>0</v>
      </c>
      <c r="T84" s="5">
        <f t="shared" si="18"/>
        <v>1775077.93</v>
      </c>
      <c r="U84" s="5">
        <v>476107.58</v>
      </c>
      <c r="V84" s="5">
        <v>66716.79</v>
      </c>
      <c r="W84" s="5">
        <v>1232253.5599999998</v>
      </c>
      <c r="X84" s="5">
        <v>0</v>
      </c>
      <c r="Y84" s="6">
        <f t="shared" si="19"/>
        <v>11444.731979368149</v>
      </c>
      <c r="Z84" s="2"/>
      <c r="AA84" s="14">
        <v>155.29999999999998</v>
      </c>
      <c r="AB84" s="15">
        <v>50.7</v>
      </c>
      <c r="AC84" s="16">
        <v>1888093.62</v>
      </c>
      <c r="AD84" s="16">
        <v>-124683.11</v>
      </c>
      <c r="AE84" s="16">
        <v>0</v>
      </c>
      <c r="AF84" s="16">
        <f t="shared" si="20"/>
        <v>1763410.51</v>
      </c>
      <c r="AG84" s="16">
        <v>502691.97</v>
      </c>
      <c r="AH84" s="16">
        <v>56888.69</v>
      </c>
      <c r="AI84" s="16">
        <v>1203829.85</v>
      </c>
      <c r="AJ84" s="16">
        <v>0</v>
      </c>
      <c r="AK84" s="17">
        <f t="shared" si="21"/>
        <v>11354.864842240826</v>
      </c>
      <c r="AM84" s="3">
        <v>155.29999999999998</v>
      </c>
      <c r="AN84" s="4">
        <v>50.7</v>
      </c>
      <c r="AO84" s="5">
        <v>1888093.62</v>
      </c>
      <c r="AP84" s="5">
        <v>-132228.02</v>
      </c>
      <c r="AQ84" s="5">
        <v>0</v>
      </c>
      <c r="AR84" s="5">
        <f t="shared" si="22"/>
        <v>1755865.6</v>
      </c>
      <c r="AS84" s="5">
        <v>502691.97</v>
      </c>
      <c r="AT84" s="5">
        <v>56888.69</v>
      </c>
      <c r="AU84" s="5">
        <v>1196284.9400000002</v>
      </c>
      <c r="AV84" s="5">
        <v>0</v>
      </c>
      <c r="AW84" s="35">
        <f t="shared" si="23"/>
        <v>11306.282034771411</v>
      </c>
      <c r="AX84" s="63">
        <f t="shared" si="24"/>
        <v>1.6999999999999886</v>
      </c>
      <c r="AY84" s="32">
        <f t="shared" si="25"/>
        <v>-6.299999999999997</v>
      </c>
      <c r="AZ84" s="63">
        <f t="shared" si="26"/>
        <v>-175.14294231079475</v>
      </c>
      <c r="BA84" s="32">
        <f t="shared" si="27"/>
        <v>-7681.276479826774</v>
      </c>
      <c r="BB84" s="63">
        <f t="shared" si="28"/>
        <v>-138.44994459673762</v>
      </c>
      <c r="BC84" s="32">
        <f t="shared" si="29"/>
        <v>-19212.32999999984</v>
      </c>
      <c r="BD84" s="42">
        <f t="shared" si="30"/>
        <v>-48.58280746941455</v>
      </c>
      <c r="BE84" s="6">
        <f t="shared" si="31"/>
        <v>-7544.909999999916</v>
      </c>
    </row>
    <row r="85" spans="1:57" ht="15">
      <c r="A85" s="42" t="s">
        <v>41</v>
      </c>
      <c r="B85" s="6" t="s">
        <v>101</v>
      </c>
      <c r="C85" s="3">
        <v>118</v>
      </c>
      <c r="D85" s="4">
        <v>40</v>
      </c>
      <c r="E85" s="5">
        <v>1492867.47</v>
      </c>
      <c r="F85" s="5">
        <v>-94736.72648491917</v>
      </c>
      <c r="G85" s="5">
        <v>0</v>
      </c>
      <c r="H85" s="5">
        <f t="shared" si="16"/>
        <v>1398130.7435150808</v>
      </c>
      <c r="I85" s="5">
        <v>251322.42</v>
      </c>
      <c r="J85" s="5">
        <v>53713.59700000001</v>
      </c>
      <c r="K85" s="5">
        <v>1093094.7265150808</v>
      </c>
      <c r="L85" s="5">
        <v>0</v>
      </c>
      <c r="M85" s="6">
        <f t="shared" si="17"/>
        <v>11848.565623009159</v>
      </c>
      <c r="N85" s="5"/>
      <c r="O85" s="3">
        <v>118</v>
      </c>
      <c r="P85" s="4">
        <v>40</v>
      </c>
      <c r="Q85" s="5">
        <v>1492867.47</v>
      </c>
      <c r="R85" s="5">
        <v>-94736.73</v>
      </c>
      <c r="S85" s="5">
        <v>0</v>
      </c>
      <c r="T85" s="5">
        <f t="shared" si="18"/>
        <v>1398130.74</v>
      </c>
      <c r="U85" s="5">
        <v>251322.42</v>
      </c>
      <c r="V85" s="5">
        <v>53713.6</v>
      </c>
      <c r="W85" s="5">
        <v>1093094.72</v>
      </c>
      <c r="X85" s="5">
        <v>0</v>
      </c>
      <c r="Y85" s="6">
        <f t="shared" si="19"/>
        <v>11848.565593220339</v>
      </c>
      <c r="Z85" s="2"/>
      <c r="AA85" s="14">
        <v>109.6</v>
      </c>
      <c r="AB85" s="15">
        <v>49.3</v>
      </c>
      <c r="AC85" s="16">
        <v>1425024.94</v>
      </c>
      <c r="AD85" s="16">
        <v>-94103.67</v>
      </c>
      <c r="AE85" s="16">
        <v>0</v>
      </c>
      <c r="AF85" s="16">
        <f t="shared" si="20"/>
        <v>1330921.27</v>
      </c>
      <c r="AG85" s="16">
        <v>332119.18</v>
      </c>
      <c r="AH85" s="16">
        <v>44246.85</v>
      </c>
      <c r="AI85" s="16">
        <v>954555.2400000001</v>
      </c>
      <c r="AJ85" s="16">
        <v>0</v>
      </c>
      <c r="AK85" s="17">
        <f t="shared" si="21"/>
        <v>12143.442244525548</v>
      </c>
      <c r="AM85" s="3">
        <v>109.6</v>
      </c>
      <c r="AN85" s="4">
        <v>49.3</v>
      </c>
      <c r="AO85" s="5">
        <v>1425024.94</v>
      </c>
      <c r="AP85" s="5">
        <v>-99798.14</v>
      </c>
      <c r="AQ85" s="5">
        <v>0</v>
      </c>
      <c r="AR85" s="5">
        <f t="shared" si="22"/>
        <v>1325226.8</v>
      </c>
      <c r="AS85" s="5">
        <v>332119.18</v>
      </c>
      <c r="AT85" s="5">
        <v>44246.85</v>
      </c>
      <c r="AU85" s="5">
        <v>948860.7700000001</v>
      </c>
      <c r="AV85" s="5">
        <v>0</v>
      </c>
      <c r="AW85" s="35">
        <f t="shared" si="23"/>
        <v>12091.485401459855</v>
      </c>
      <c r="AX85" s="63">
        <f t="shared" si="24"/>
        <v>-8.400000000000006</v>
      </c>
      <c r="AY85" s="32">
        <f t="shared" si="25"/>
        <v>9.299999999999997</v>
      </c>
      <c r="AZ85" s="63">
        <f t="shared" si="26"/>
        <v>242.91977845069596</v>
      </c>
      <c r="BA85" s="32">
        <f t="shared" si="27"/>
        <v>-72903.94351508073</v>
      </c>
      <c r="BB85" s="63">
        <f t="shared" si="28"/>
        <v>242.919808239516</v>
      </c>
      <c r="BC85" s="32">
        <f t="shared" si="29"/>
        <v>-72903.93999999994</v>
      </c>
      <c r="BD85" s="42">
        <f t="shared" si="30"/>
        <v>-51.95684306569274</v>
      </c>
      <c r="BE85" s="6">
        <f t="shared" si="31"/>
        <v>-5694.469999999972</v>
      </c>
    </row>
    <row r="86" spans="1:57" ht="15">
      <c r="A86" s="42" t="s">
        <v>41</v>
      </c>
      <c r="B86" s="6" t="s">
        <v>102</v>
      </c>
      <c r="C86" s="3">
        <v>198.3</v>
      </c>
      <c r="D86" s="4">
        <v>56</v>
      </c>
      <c r="E86" s="5">
        <v>2206756.66</v>
      </c>
      <c r="F86" s="5">
        <v>-140039.8269226094</v>
      </c>
      <c r="G86" s="5">
        <v>0</v>
      </c>
      <c r="H86" s="5">
        <f t="shared" si="16"/>
        <v>2066716.8330773907</v>
      </c>
      <c r="I86" s="5">
        <v>350459.81</v>
      </c>
      <c r="J86" s="5">
        <v>48593.04380000001</v>
      </c>
      <c r="K86" s="5">
        <v>1667663.9792773905</v>
      </c>
      <c r="L86" s="5">
        <v>0</v>
      </c>
      <c r="M86" s="6">
        <f t="shared" si="17"/>
        <v>10422.17263276546</v>
      </c>
      <c r="N86" s="5"/>
      <c r="O86" s="3">
        <v>195.3</v>
      </c>
      <c r="P86" s="4">
        <v>56</v>
      </c>
      <c r="Q86" s="5">
        <v>2187804.23</v>
      </c>
      <c r="R86" s="5">
        <v>-138837.11</v>
      </c>
      <c r="S86" s="5">
        <v>0</v>
      </c>
      <c r="T86" s="5">
        <f t="shared" si="18"/>
        <v>2048967.12</v>
      </c>
      <c r="U86" s="5">
        <v>350459.81</v>
      </c>
      <c r="V86" s="5">
        <v>48593.04</v>
      </c>
      <c r="W86" s="5">
        <v>1649914.27</v>
      </c>
      <c r="X86" s="5">
        <v>0</v>
      </c>
      <c r="Y86" s="6">
        <f t="shared" si="19"/>
        <v>10491.383102918588</v>
      </c>
      <c r="Z86" s="2"/>
      <c r="AA86" s="14">
        <v>199</v>
      </c>
      <c r="AB86" s="15">
        <v>56.8</v>
      </c>
      <c r="AC86" s="16">
        <v>2212070.22</v>
      </c>
      <c r="AD86" s="16">
        <v>-146077.4</v>
      </c>
      <c r="AE86" s="16">
        <v>0</v>
      </c>
      <c r="AF86" s="16">
        <f t="shared" si="20"/>
        <v>2065992.8200000003</v>
      </c>
      <c r="AG86" s="16">
        <v>403227.69</v>
      </c>
      <c r="AH86" s="16">
        <v>39603.77</v>
      </c>
      <c r="AI86" s="16">
        <v>1623161.3600000003</v>
      </c>
      <c r="AJ86" s="16">
        <v>0</v>
      </c>
      <c r="AK86" s="17">
        <f t="shared" si="21"/>
        <v>10381.873467336685</v>
      </c>
      <c r="AM86" s="3">
        <v>199</v>
      </c>
      <c r="AN86" s="4">
        <v>56.8</v>
      </c>
      <c r="AO86" s="5">
        <v>2212070.22</v>
      </c>
      <c r="AP86" s="5">
        <v>-154916.93</v>
      </c>
      <c r="AQ86" s="5">
        <v>0</v>
      </c>
      <c r="AR86" s="5">
        <f t="shared" si="22"/>
        <v>2057153.2900000003</v>
      </c>
      <c r="AS86" s="5">
        <v>403227.69</v>
      </c>
      <c r="AT86" s="5">
        <v>39603.77</v>
      </c>
      <c r="AU86" s="5">
        <v>1614321.8300000003</v>
      </c>
      <c r="AV86" s="5">
        <v>0</v>
      </c>
      <c r="AW86" s="35">
        <f t="shared" si="23"/>
        <v>10337.453718592966</v>
      </c>
      <c r="AX86" s="63">
        <f t="shared" si="24"/>
        <v>0.6999999999999886</v>
      </c>
      <c r="AY86" s="32">
        <f t="shared" si="25"/>
        <v>0.7999999999999972</v>
      </c>
      <c r="AZ86" s="63">
        <f t="shared" si="26"/>
        <v>-84.7189141724939</v>
      </c>
      <c r="BA86" s="32">
        <f t="shared" si="27"/>
        <v>-9563.543077390408</v>
      </c>
      <c r="BB86" s="63">
        <f t="shared" si="28"/>
        <v>-153.92938432562187</v>
      </c>
      <c r="BC86" s="32">
        <f t="shared" si="29"/>
        <v>8186.170000000158</v>
      </c>
      <c r="BD86" s="42">
        <f t="shared" si="30"/>
        <v>-44.41974874371954</v>
      </c>
      <c r="BE86" s="6">
        <f t="shared" si="31"/>
        <v>-8839.530000000028</v>
      </c>
    </row>
    <row r="87" spans="1:57" ht="15">
      <c r="A87" s="42" t="s">
        <v>41</v>
      </c>
      <c r="B87" s="6" t="s">
        <v>103</v>
      </c>
      <c r="C87" s="3">
        <v>123.2</v>
      </c>
      <c r="D87" s="4">
        <v>57</v>
      </c>
      <c r="E87" s="5">
        <v>1613074.1400000001</v>
      </c>
      <c r="F87" s="5">
        <v>-102364.98997535008</v>
      </c>
      <c r="G87" s="5">
        <v>0</v>
      </c>
      <c r="H87" s="5">
        <f t="shared" si="16"/>
        <v>1510709.1500246502</v>
      </c>
      <c r="I87" s="5">
        <v>294395.95</v>
      </c>
      <c r="J87" s="5">
        <v>38697.18965</v>
      </c>
      <c r="K87" s="5">
        <v>1177616.0103746501</v>
      </c>
      <c r="L87" s="5">
        <v>0</v>
      </c>
      <c r="M87" s="6">
        <f t="shared" si="17"/>
        <v>12262.249594355926</v>
      </c>
      <c r="N87" s="5"/>
      <c r="O87" s="3">
        <v>123.2</v>
      </c>
      <c r="P87" s="4">
        <v>57</v>
      </c>
      <c r="Q87" s="5">
        <v>1613074.1400000001</v>
      </c>
      <c r="R87" s="5">
        <v>-102364.99</v>
      </c>
      <c r="S87" s="5">
        <v>0</v>
      </c>
      <c r="T87" s="5">
        <f t="shared" si="18"/>
        <v>1510709.1500000001</v>
      </c>
      <c r="U87" s="5">
        <v>294395.95</v>
      </c>
      <c r="V87" s="5">
        <v>38697.19</v>
      </c>
      <c r="W87" s="5">
        <v>1177616.0100000002</v>
      </c>
      <c r="X87" s="5">
        <v>0</v>
      </c>
      <c r="Y87" s="6">
        <f t="shared" si="19"/>
        <v>12262.249594155845</v>
      </c>
      <c r="Z87" s="2"/>
      <c r="AA87" s="14">
        <v>120.6</v>
      </c>
      <c r="AB87" s="15">
        <v>58.8</v>
      </c>
      <c r="AC87" s="16">
        <v>1590798.5199999998</v>
      </c>
      <c r="AD87" s="16">
        <v>-105050.78</v>
      </c>
      <c r="AE87" s="16">
        <v>0</v>
      </c>
      <c r="AF87" s="16">
        <f t="shared" si="20"/>
        <v>1485747.7399999998</v>
      </c>
      <c r="AG87" s="16">
        <v>329902.59</v>
      </c>
      <c r="AH87" s="16">
        <v>33626.73</v>
      </c>
      <c r="AI87" s="16">
        <v>1122218.4199999997</v>
      </c>
      <c r="AJ87" s="16">
        <v>0</v>
      </c>
      <c r="AK87" s="17">
        <f t="shared" si="21"/>
        <v>12319.633001658374</v>
      </c>
      <c r="AM87" s="3">
        <v>120.6</v>
      </c>
      <c r="AN87" s="4">
        <v>58.8</v>
      </c>
      <c r="AO87" s="5">
        <v>1590798.5199999998</v>
      </c>
      <c r="AP87" s="5">
        <v>-111407.68</v>
      </c>
      <c r="AQ87" s="5">
        <v>0</v>
      </c>
      <c r="AR87" s="5">
        <f t="shared" si="22"/>
        <v>1479390.8399999999</v>
      </c>
      <c r="AS87" s="5">
        <v>329902.59</v>
      </c>
      <c r="AT87" s="5">
        <v>33626.73</v>
      </c>
      <c r="AU87" s="5">
        <v>1115861.5199999998</v>
      </c>
      <c r="AV87" s="5">
        <v>0</v>
      </c>
      <c r="AW87" s="35">
        <f t="shared" si="23"/>
        <v>12266.9223880597</v>
      </c>
      <c r="AX87" s="63">
        <f t="shared" si="24"/>
        <v>-2.6000000000000085</v>
      </c>
      <c r="AY87" s="32">
        <f t="shared" si="25"/>
        <v>1.7999999999999972</v>
      </c>
      <c r="AZ87" s="63">
        <f t="shared" si="26"/>
        <v>4.672793703774005</v>
      </c>
      <c r="BA87" s="32">
        <f t="shared" si="27"/>
        <v>-31318.3100246503</v>
      </c>
      <c r="BB87" s="63">
        <f t="shared" si="28"/>
        <v>4.672793903855563</v>
      </c>
      <c r="BC87" s="32">
        <f t="shared" si="29"/>
        <v>-31318.31000000029</v>
      </c>
      <c r="BD87" s="42">
        <f t="shared" si="30"/>
        <v>-52.71061359867417</v>
      </c>
      <c r="BE87" s="6">
        <f t="shared" si="31"/>
        <v>-6356.899999999907</v>
      </c>
    </row>
    <row r="88" spans="1:57" ht="15">
      <c r="A88" s="42" t="s">
        <v>41</v>
      </c>
      <c r="B88" s="6" t="s">
        <v>104</v>
      </c>
      <c r="C88" s="3">
        <v>724.4</v>
      </c>
      <c r="D88" s="4">
        <v>313</v>
      </c>
      <c r="E88" s="5">
        <v>5304141.92</v>
      </c>
      <c r="F88" s="5">
        <v>-336598.56109814893</v>
      </c>
      <c r="G88" s="5">
        <v>0</v>
      </c>
      <c r="H88" s="5">
        <f t="shared" si="16"/>
        <v>4967543.358901851</v>
      </c>
      <c r="I88" s="5">
        <v>1743149.76</v>
      </c>
      <c r="J88" s="5">
        <v>229352.02885000003</v>
      </c>
      <c r="K88" s="5">
        <v>2995041.570051851</v>
      </c>
      <c r="L88" s="5">
        <v>0</v>
      </c>
      <c r="M88" s="6">
        <f t="shared" si="17"/>
        <v>6857.459081863406</v>
      </c>
      <c r="N88" s="5"/>
      <c r="O88" s="3">
        <v>715</v>
      </c>
      <c r="P88" s="4">
        <v>313</v>
      </c>
      <c r="Q88" s="5">
        <v>5247607.89</v>
      </c>
      <c r="R88" s="5">
        <v>-333010.94</v>
      </c>
      <c r="S88" s="5">
        <v>0</v>
      </c>
      <c r="T88" s="5">
        <f t="shared" si="18"/>
        <v>4914596.949999999</v>
      </c>
      <c r="U88" s="5">
        <v>1743149.76</v>
      </c>
      <c r="V88" s="5">
        <v>229352.03</v>
      </c>
      <c r="W88" s="5">
        <v>2942095.1599999997</v>
      </c>
      <c r="X88" s="5">
        <v>0</v>
      </c>
      <c r="Y88" s="6">
        <f t="shared" si="19"/>
        <v>6873.562167832167</v>
      </c>
      <c r="Z88" s="2"/>
      <c r="AA88" s="14">
        <v>737.1</v>
      </c>
      <c r="AB88" s="15">
        <v>306.8</v>
      </c>
      <c r="AC88" s="16">
        <v>5368790.739999999</v>
      </c>
      <c r="AD88" s="16">
        <v>-354536.21</v>
      </c>
      <c r="AE88" s="16">
        <v>0</v>
      </c>
      <c r="AF88" s="16">
        <f t="shared" si="20"/>
        <v>5014254.529999999</v>
      </c>
      <c r="AG88" s="16">
        <v>1729397.08</v>
      </c>
      <c r="AH88" s="16">
        <v>202178.18</v>
      </c>
      <c r="AI88" s="16">
        <v>3082679.269999999</v>
      </c>
      <c r="AJ88" s="16">
        <v>0</v>
      </c>
      <c r="AK88" s="17">
        <f t="shared" si="21"/>
        <v>6802.678781712114</v>
      </c>
      <c r="AM88" s="3">
        <v>737.1</v>
      </c>
      <c r="AN88" s="4">
        <v>306.8</v>
      </c>
      <c r="AO88" s="5">
        <v>5368790.739999999</v>
      </c>
      <c r="AP88" s="5">
        <v>-375990.13</v>
      </c>
      <c r="AQ88" s="5">
        <v>0</v>
      </c>
      <c r="AR88" s="5">
        <f t="shared" si="22"/>
        <v>4992800.609999999</v>
      </c>
      <c r="AS88" s="5">
        <v>1729397.08</v>
      </c>
      <c r="AT88" s="5">
        <v>202178.18</v>
      </c>
      <c r="AU88" s="5">
        <v>3061225.349999999</v>
      </c>
      <c r="AV88" s="5">
        <v>0</v>
      </c>
      <c r="AW88" s="35">
        <f t="shared" si="23"/>
        <v>6773.572934472933</v>
      </c>
      <c r="AX88" s="63">
        <f t="shared" si="24"/>
        <v>12.700000000000045</v>
      </c>
      <c r="AY88" s="32">
        <f t="shared" si="25"/>
        <v>-6.199999999999989</v>
      </c>
      <c r="AZ88" s="63">
        <f t="shared" si="26"/>
        <v>-83.88614739047262</v>
      </c>
      <c r="BA88" s="32">
        <f t="shared" si="27"/>
        <v>25257.251098148525</v>
      </c>
      <c r="BB88" s="63">
        <f t="shared" si="28"/>
        <v>-99.98923335923337</v>
      </c>
      <c r="BC88" s="32">
        <f t="shared" si="29"/>
        <v>78203.66000000015</v>
      </c>
      <c r="BD88" s="42">
        <f t="shared" si="30"/>
        <v>-29.105847239180548</v>
      </c>
      <c r="BE88" s="6">
        <f t="shared" si="31"/>
        <v>-21453.919999999925</v>
      </c>
    </row>
    <row r="89" spans="1:57" ht="15">
      <c r="A89" s="42" t="s">
        <v>105</v>
      </c>
      <c r="B89" s="6" t="s">
        <v>105</v>
      </c>
      <c r="C89" s="3">
        <v>1093.1000000000001</v>
      </c>
      <c r="D89" s="4">
        <v>662</v>
      </c>
      <c r="E89" s="5">
        <v>8549168.54</v>
      </c>
      <c r="F89" s="5">
        <v>-542526.5523720306</v>
      </c>
      <c r="G89" s="5">
        <v>0</v>
      </c>
      <c r="H89" s="5">
        <f t="shared" si="16"/>
        <v>8006641.987627968</v>
      </c>
      <c r="I89" s="5">
        <v>2496323.75</v>
      </c>
      <c r="J89" s="5">
        <v>222197.59835000004</v>
      </c>
      <c r="K89" s="5">
        <v>5288120.639277969</v>
      </c>
      <c r="L89" s="5">
        <v>0</v>
      </c>
      <c r="M89" s="6">
        <f t="shared" si="17"/>
        <v>7324.711360010948</v>
      </c>
      <c r="N89" s="5"/>
      <c r="O89" s="3">
        <v>1093.1000000000001</v>
      </c>
      <c r="P89" s="4">
        <v>662</v>
      </c>
      <c r="Q89" s="5">
        <v>8549168.54</v>
      </c>
      <c r="R89" s="5">
        <v>-542526.55</v>
      </c>
      <c r="S89" s="5">
        <v>0</v>
      </c>
      <c r="T89" s="5">
        <f t="shared" si="18"/>
        <v>8006641.989999999</v>
      </c>
      <c r="U89" s="5">
        <v>2496323.75</v>
      </c>
      <c r="V89" s="5">
        <v>222197.6</v>
      </c>
      <c r="W89" s="5">
        <v>5288120.64</v>
      </c>
      <c r="X89" s="5">
        <v>0</v>
      </c>
      <c r="Y89" s="6">
        <f t="shared" si="19"/>
        <v>7324.711362180951</v>
      </c>
      <c r="Z89" s="2"/>
      <c r="AA89" s="14">
        <v>1085</v>
      </c>
      <c r="AB89" s="15">
        <v>648.8</v>
      </c>
      <c r="AC89" s="16">
        <v>8467009.57</v>
      </c>
      <c r="AD89" s="16">
        <v>-559131.76</v>
      </c>
      <c r="AE89" s="16">
        <v>0</v>
      </c>
      <c r="AF89" s="16">
        <f t="shared" si="20"/>
        <v>7907877.8100000005</v>
      </c>
      <c r="AG89" s="16">
        <v>2540763.54</v>
      </c>
      <c r="AH89" s="16">
        <v>198047.64</v>
      </c>
      <c r="AI89" s="16">
        <v>5169066.630000001</v>
      </c>
      <c r="AJ89" s="16">
        <v>0</v>
      </c>
      <c r="AK89" s="17">
        <f t="shared" si="21"/>
        <v>7288.366645161291</v>
      </c>
      <c r="AM89" s="3">
        <v>1085</v>
      </c>
      <c r="AN89" s="4">
        <v>648.8</v>
      </c>
      <c r="AO89" s="5">
        <v>8467009.57</v>
      </c>
      <c r="AP89" s="5">
        <v>-592966.3</v>
      </c>
      <c r="AQ89" s="5">
        <v>0</v>
      </c>
      <c r="AR89" s="5">
        <f t="shared" si="22"/>
        <v>7874043.2700000005</v>
      </c>
      <c r="AS89" s="5">
        <v>2540763.54</v>
      </c>
      <c r="AT89" s="5">
        <v>198047.64</v>
      </c>
      <c r="AU89" s="5">
        <v>5135232.090000001</v>
      </c>
      <c r="AV89" s="5">
        <v>0</v>
      </c>
      <c r="AW89" s="35">
        <f t="shared" si="23"/>
        <v>7257.182737327189</v>
      </c>
      <c r="AX89" s="63">
        <f t="shared" si="24"/>
        <v>-8.100000000000136</v>
      </c>
      <c r="AY89" s="32">
        <f t="shared" si="25"/>
        <v>-13.200000000000045</v>
      </c>
      <c r="AZ89" s="63">
        <f t="shared" si="26"/>
        <v>-67.52862268375884</v>
      </c>
      <c r="BA89" s="32">
        <f t="shared" si="27"/>
        <v>-132598.7176279677</v>
      </c>
      <c r="BB89" s="63">
        <f t="shared" si="28"/>
        <v>-67.52862485376227</v>
      </c>
      <c r="BC89" s="32">
        <f t="shared" si="29"/>
        <v>-132598.7199999988</v>
      </c>
      <c r="BD89" s="42">
        <f t="shared" si="30"/>
        <v>-31.183907834101774</v>
      </c>
      <c r="BE89" s="6">
        <f t="shared" si="31"/>
        <v>-33834.54000000004</v>
      </c>
    </row>
    <row r="90" spans="1:57" ht="15">
      <c r="A90" s="42" t="s">
        <v>106</v>
      </c>
      <c r="B90" s="6" t="s">
        <v>107</v>
      </c>
      <c r="C90" s="3">
        <v>4510.5</v>
      </c>
      <c r="D90" s="4">
        <v>1070</v>
      </c>
      <c r="E90" s="5">
        <v>32765226.67</v>
      </c>
      <c r="F90" s="5">
        <v>-2079267.168472878</v>
      </c>
      <c r="G90" s="5">
        <v>-488725.874051</v>
      </c>
      <c r="H90" s="5">
        <f t="shared" si="16"/>
        <v>30197233.627476122</v>
      </c>
      <c r="I90" s="5">
        <v>10901638.29</v>
      </c>
      <c r="J90" s="5">
        <v>1348385.9053000002</v>
      </c>
      <c r="K90" s="5">
        <v>17947209.432176124</v>
      </c>
      <c r="L90" s="5">
        <v>0</v>
      </c>
      <c r="M90" s="6">
        <f t="shared" si="17"/>
        <v>6694.874986692412</v>
      </c>
      <c r="N90" s="5"/>
      <c r="O90" s="3">
        <v>4510.5</v>
      </c>
      <c r="P90" s="4">
        <v>1070</v>
      </c>
      <c r="Q90" s="5">
        <v>33331239.68</v>
      </c>
      <c r="R90" s="5">
        <v>-2115186.11</v>
      </c>
      <c r="S90" s="5">
        <v>-1030608.04</v>
      </c>
      <c r="T90" s="5">
        <f t="shared" si="18"/>
        <v>30185445.53</v>
      </c>
      <c r="U90" s="5">
        <v>10901638.29</v>
      </c>
      <c r="V90" s="5">
        <v>1348385.91</v>
      </c>
      <c r="W90" s="5">
        <v>17935421.330000002</v>
      </c>
      <c r="X90" s="5">
        <v>0</v>
      </c>
      <c r="Y90" s="6">
        <f t="shared" si="19"/>
        <v>6692.261507593394</v>
      </c>
      <c r="Z90" s="2"/>
      <c r="AA90" s="14">
        <v>4506.7</v>
      </c>
      <c r="AB90" s="15">
        <v>1171.3</v>
      </c>
      <c r="AC90" s="16">
        <v>33207850.19</v>
      </c>
      <c r="AD90" s="16">
        <v>-2192930.54</v>
      </c>
      <c r="AE90" s="16">
        <v>-856561.92</v>
      </c>
      <c r="AF90" s="16">
        <f t="shared" si="20"/>
        <v>30158357.73</v>
      </c>
      <c r="AG90" s="16">
        <v>10827444.45</v>
      </c>
      <c r="AH90" s="16">
        <v>1184658.83</v>
      </c>
      <c r="AI90" s="16">
        <v>18146254.450000003</v>
      </c>
      <c r="AJ90" s="16">
        <v>0</v>
      </c>
      <c r="AK90" s="17">
        <f t="shared" si="21"/>
        <v>6691.8937870282025</v>
      </c>
      <c r="AM90" s="3">
        <v>4506.7</v>
      </c>
      <c r="AN90" s="4">
        <v>1171.3</v>
      </c>
      <c r="AO90" s="5">
        <v>33207850.19</v>
      </c>
      <c r="AP90" s="5">
        <v>-2325630.56</v>
      </c>
      <c r="AQ90" s="5">
        <v>-852897.28</v>
      </c>
      <c r="AR90" s="5">
        <f t="shared" si="22"/>
        <v>30029322.35</v>
      </c>
      <c r="AS90" s="5">
        <v>10827444.45</v>
      </c>
      <c r="AT90" s="5">
        <v>1184658.83</v>
      </c>
      <c r="AU90" s="5">
        <v>18017219.07</v>
      </c>
      <c r="AV90" s="5">
        <v>0</v>
      </c>
      <c r="AW90" s="35">
        <f t="shared" si="23"/>
        <v>6663.26188785586</v>
      </c>
      <c r="AX90" s="63">
        <f t="shared" si="24"/>
        <v>-3.800000000000182</v>
      </c>
      <c r="AY90" s="32">
        <f t="shared" si="25"/>
        <v>101.29999999999995</v>
      </c>
      <c r="AZ90" s="63">
        <f t="shared" si="26"/>
        <v>-31.613098836552126</v>
      </c>
      <c r="BA90" s="32">
        <f t="shared" si="27"/>
        <v>-167911.27747612074</v>
      </c>
      <c r="BB90" s="63">
        <f t="shared" si="28"/>
        <v>-28.999619737533976</v>
      </c>
      <c r="BC90" s="32">
        <f t="shared" si="29"/>
        <v>-156123.1799999997</v>
      </c>
      <c r="BD90" s="42">
        <f t="shared" si="30"/>
        <v>-28.631899172342855</v>
      </c>
      <c r="BE90" s="6">
        <f t="shared" si="31"/>
        <v>-129035.37999999896</v>
      </c>
    </row>
    <row r="91" spans="1:57" ht="15">
      <c r="A91" s="42" t="s">
        <v>106</v>
      </c>
      <c r="B91" s="6" t="s">
        <v>108</v>
      </c>
      <c r="C91" s="3">
        <v>1325</v>
      </c>
      <c r="D91" s="4">
        <v>244</v>
      </c>
      <c r="E91" s="5">
        <v>9921426.45</v>
      </c>
      <c r="F91" s="5">
        <v>-629609.448140693</v>
      </c>
      <c r="G91" s="5">
        <v>0</v>
      </c>
      <c r="H91" s="5">
        <f t="shared" si="16"/>
        <v>9291817.001859305</v>
      </c>
      <c r="I91" s="5">
        <v>2476708.32</v>
      </c>
      <c r="J91" s="5">
        <v>257372.40305000002</v>
      </c>
      <c r="K91" s="5">
        <v>6557736.278809305</v>
      </c>
      <c r="L91" s="5">
        <v>0</v>
      </c>
      <c r="M91" s="6">
        <f t="shared" si="17"/>
        <v>7012.692076874948</v>
      </c>
      <c r="N91" s="5"/>
      <c r="O91" s="3">
        <v>1325</v>
      </c>
      <c r="P91" s="4">
        <v>244</v>
      </c>
      <c r="Q91" s="5">
        <v>9921426.45</v>
      </c>
      <c r="R91" s="5">
        <v>-629609.45</v>
      </c>
      <c r="S91" s="5">
        <v>0</v>
      </c>
      <c r="T91" s="5">
        <f t="shared" si="18"/>
        <v>9291817</v>
      </c>
      <c r="U91" s="5">
        <v>2476708.32</v>
      </c>
      <c r="V91" s="5">
        <v>257372.4</v>
      </c>
      <c r="W91" s="5">
        <v>6557736.279999999</v>
      </c>
      <c r="X91" s="5">
        <v>0</v>
      </c>
      <c r="Y91" s="6">
        <f t="shared" si="19"/>
        <v>7012.692075471698</v>
      </c>
      <c r="Z91" s="2"/>
      <c r="AA91" s="14">
        <v>1336.4</v>
      </c>
      <c r="AB91" s="15">
        <v>296.2</v>
      </c>
      <c r="AC91" s="16">
        <v>10045962.92</v>
      </c>
      <c r="AD91" s="16">
        <v>-663400.33</v>
      </c>
      <c r="AE91" s="16">
        <v>0</v>
      </c>
      <c r="AF91" s="16">
        <f t="shared" si="20"/>
        <v>9382562.59</v>
      </c>
      <c r="AG91" s="16">
        <v>2410833.33</v>
      </c>
      <c r="AH91" s="16">
        <v>229853.81</v>
      </c>
      <c r="AI91" s="16">
        <v>6741875.45</v>
      </c>
      <c r="AJ91" s="16">
        <v>0</v>
      </c>
      <c r="AK91" s="17">
        <f t="shared" si="21"/>
        <v>7020.774161927566</v>
      </c>
      <c r="AM91" s="3">
        <v>1336.4</v>
      </c>
      <c r="AN91" s="4">
        <v>296.2</v>
      </c>
      <c r="AO91" s="5">
        <v>10045962.92</v>
      </c>
      <c r="AP91" s="5">
        <v>-703544.44</v>
      </c>
      <c r="AQ91" s="5">
        <v>0</v>
      </c>
      <c r="AR91" s="5">
        <f t="shared" si="22"/>
        <v>9342418.48</v>
      </c>
      <c r="AS91" s="5">
        <v>2410833.33</v>
      </c>
      <c r="AT91" s="5">
        <v>229853.81</v>
      </c>
      <c r="AU91" s="5">
        <v>6701731.340000001</v>
      </c>
      <c r="AV91" s="5">
        <v>0</v>
      </c>
      <c r="AW91" s="35">
        <f t="shared" si="23"/>
        <v>6990.735169111044</v>
      </c>
      <c r="AX91" s="63">
        <f t="shared" si="24"/>
        <v>11.400000000000091</v>
      </c>
      <c r="AY91" s="32">
        <f t="shared" si="25"/>
        <v>52.19999999999999</v>
      </c>
      <c r="AZ91" s="63">
        <f t="shared" si="26"/>
        <v>-21.956907763903473</v>
      </c>
      <c r="BA91" s="32">
        <f t="shared" si="27"/>
        <v>50601.47814069502</v>
      </c>
      <c r="BB91" s="63">
        <f t="shared" si="28"/>
        <v>-21.956906360654102</v>
      </c>
      <c r="BC91" s="32">
        <f t="shared" si="29"/>
        <v>50601.48000000045</v>
      </c>
      <c r="BD91" s="42">
        <f t="shared" si="30"/>
        <v>-30.038992816521386</v>
      </c>
      <c r="BE91" s="6">
        <f t="shared" si="31"/>
        <v>-40144.109999999404</v>
      </c>
    </row>
    <row r="92" spans="1:57" ht="15">
      <c r="A92" s="42" t="s">
        <v>106</v>
      </c>
      <c r="B92" s="6" t="s">
        <v>109</v>
      </c>
      <c r="C92" s="3">
        <v>788</v>
      </c>
      <c r="D92" s="4">
        <v>376</v>
      </c>
      <c r="E92" s="5">
        <v>6423080.29</v>
      </c>
      <c r="F92" s="5">
        <v>-407605.9079942343</v>
      </c>
      <c r="G92" s="5">
        <v>0</v>
      </c>
      <c r="H92" s="5">
        <f t="shared" si="16"/>
        <v>6015474.382005766</v>
      </c>
      <c r="I92" s="5">
        <v>995102.4</v>
      </c>
      <c r="J92" s="5">
        <v>115122.46725</v>
      </c>
      <c r="K92" s="5">
        <v>4905249.514755766</v>
      </c>
      <c r="L92" s="5">
        <v>0</v>
      </c>
      <c r="M92" s="6">
        <f t="shared" si="17"/>
        <v>7633.8507385859975</v>
      </c>
      <c r="N92" s="5"/>
      <c r="O92" s="3">
        <v>793.3</v>
      </c>
      <c r="P92" s="4">
        <v>376</v>
      </c>
      <c r="Q92" s="5">
        <v>6457891.83</v>
      </c>
      <c r="R92" s="5">
        <v>-409815.03</v>
      </c>
      <c r="S92" s="5">
        <v>0</v>
      </c>
      <c r="T92" s="5">
        <f t="shared" si="18"/>
        <v>6048076.8</v>
      </c>
      <c r="U92" s="5">
        <v>995102.4</v>
      </c>
      <c r="V92" s="5">
        <v>115122.47</v>
      </c>
      <c r="W92" s="5">
        <v>4937851.93</v>
      </c>
      <c r="X92" s="5">
        <v>0</v>
      </c>
      <c r="Y92" s="6">
        <f t="shared" si="19"/>
        <v>7623.94655237615</v>
      </c>
      <c r="Z92" s="2"/>
      <c r="AA92" s="14">
        <v>778.9</v>
      </c>
      <c r="AB92" s="15">
        <v>300.7</v>
      </c>
      <c r="AC92" s="16">
        <v>6264079.52</v>
      </c>
      <c r="AD92" s="16">
        <v>-413657.95</v>
      </c>
      <c r="AE92" s="16">
        <v>0</v>
      </c>
      <c r="AF92" s="16">
        <f t="shared" si="20"/>
        <v>5850421.569999999</v>
      </c>
      <c r="AG92" s="16">
        <v>1027755.23</v>
      </c>
      <c r="AH92" s="16">
        <v>115411.41</v>
      </c>
      <c r="AI92" s="16">
        <v>4707254.93</v>
      </c>
      <c r="AJ92" s="16">
        <v>0</v>
      </c>
      <c r="AK92" s="17">
        <f t="shared" si="21"/>
        <v>7511.133097958659</v>
      </c>
      <c r="AM92" s="3">
        <v>778.9</v>
      </c>
      <c r="AN92" s="4">
        <v>300.7</v>
      </c>
      <c r="AO92" s="5">
        <v>6264079.52</v>
      </c>
      <c r="AP92" s="5">
        <v>-438689.49</v>
      </c>
      <c r="AQ92" s="5">
        <v>0</v>
      </c>
      <c r="AR92" s="5">
        <f t="shared" si="22"/>
        <v>5825390.029999999</v>
      </c>
      <c r="AS92" s="5">
        <v>1027755.23</v>
      </c>
      <c r="AT92" s="5">
        <v>115411.41</v>
      </c>
      <c r="AU92" s="5">
        <v>4682223.389999999</v>
      </c>
      <c r="AV92" s="5">
        <v>0</v>
      </c>
      <c r="AW92" s="35">
        <f t="shared" si="23"/>
        <v>7478.9960585441</v>
      </c>
      <c r="AX92" s="63">
        <f t="shared" si="24"/>
        <v>-9.100000000000023</v>
      </c>
      <c r="AY92" s="32">
        <f t="shared" si="25"/>
        <v>-75.30000000000001</v>
      </c>
      <c r="AZ92" s="63">
        <f t="shared" si="26"/>
        <v>-154.85468004189715</v>
      </c>
      <c r="BA92" s="32">
        <f t="shared" si="27"/>
        <v>-190084.3520057667</v>
      </c>
      <c r="BB92" s="63">
        <f t="shared" si="28"/>
        <v>-144.9504938320497</v>
      </c>
      <c r="BC92" s="32">
        <f t="shared" si="29"/>
        <v>-222686.77000000048</v>
      </c>
      <c r="BD92" s="42">
        <f t="shared" si="30"/>
        <v>-32.137039414558785</v>
      </c>
      <c r="BE92" s="6">
        <f t="shared" si="31"/>
        <v>-25031.540000000037</v>
      </c>
    </row>
    <row r="93" spans="1:57" ht="15">
      <c r="A93" s="42" t="s">
        <v>110</v>
      </c>
      <c r="B93" s="6" t="s">
        <v>111</v>
      </c>
      <c r="C93" s="3">
        <v>25235.8</v>
      </c>
      <c r="D93" s="4">
        <v>6202</v>
      </c>
      <c r="E93" s="5">
        <v>176758567.4</v>
      </c>
      <c r="F93" s="5">
        <v>-11217022.535590485</v>
      </c>
      <c r="G93" s="5">
        <v>-2227498.0352066</v>
      </c>
      <c r="H93" s="5">
        <f t="shared" si="16"/>
        <v>163314046.82920292</v>
      </c>
      <c r="I93" s="5">
        <v>65228593.6</v>
      </c>
      <c r="J93" s="5">
        <v>5009072.552750001</v>
      </c>
      <c r="K93" s="5">
        <v>93076380.6764529</v>
      </c>
      <c r="L93" s="5">
        <v>0</v>
      </c>
      <c r="M93" s="6">
        <f t="shared" si="17"/>
        <v>6471.522473200886</v>
      </c>
      <c r="N93" s="5"/>
      <c r="O93" s="3">
        <v>25238.3</v>
      </c>
      <c r="P93" s="4">
        <v>6202</v>
      </c>
      <c r="Q93" s="5">
        <v>180882664.25</v>
      </c>
      <c r="R93" s="5">
        <v>-11478735.96</v>
      </c>
      <c r="S93" s="5">
        <v>-6064248.025</v>
      </c>
      <c r="T93" s="5">
        <f t="shared" si="18"/>
        <v>163339680.265</v>
      </c>
      <c r="U93" s="5">
        <v>65228593.6</v>
      </c>
      <c r="V93" s="5">
        <v>5009072.55</v>
      </c>
      <c r="W93" s="5">
        <v>93102014.115</v>
      </c>
      <c r="X93" s="5">
        <v>0</v>
      </c>
      <c r="Y93" s="6">
        <f t="shared" si="19"/>
        <v>6471.897087561365</v>
      </c>
      <c r="Z93" s="2"/>
      <c r="AA93" s="14">
        <v>25496</v>
      </c>
      <c r="AB93" s="15">
        <v>6427.1</v>
      </c>
      <c r="AC93" s="16">
        <v>181847206.67</v>
      </c>
      <c r="AD93" s="16">
        <v>-12008554.94</v>
      </c>
      <c r="AE93" s="16">
        <v>-5092807.616</v>
      </c>
      <c r="AF93" s="16">
        <f t="shared" si="20"/>
        <v>164745844.114</v>
      </c>
      <c r="AG93" s="16">
        <v>63753234.62</v>
      </c>
      <c r="AH93" s="16">
        <v>4626086.66</v>
      </c>
      <c r="AI93" s="16">
        <v>96366522.83399999</v>
      </c>
      <c r="AJ93" s="16">
        <v>0</v>
      </c>
      <c r="AK93" s="17">
        <f t="shared" si="21"/>
        <v>6461.634927596486</v>
      </c>
      <c r="AM93" s="3">
        <v>25496</v>
      </c>
      <c r="AN93" s="4">
        <v>6427.1</v>
      </c>
      <c r="AO93" s="5">
        <v>181847206.67</v>
      </c>
      <c r="AP93" s="5">
        <v>-12735224.29</v>
      </c>
      <c r="AQ93" s="5">
        <v>-5071015.596000001</v>
      </c>
      <c r="AR93" s="5">
        <f t="shared" si="22"/>
        <v>164040966.78399998</v>
      </c>
      <c r="AS93" s="5">
        <v>63753234.62</v>
      </c>
      <c r="AT93" s="5">
        <v>4626086.66</v>
      </c>
      <c r="AU93" s="5">
        <v>95661645.504</v>
      </c>
      <c r="AV93" s="5">
        <v>0</v>
      </c>
      <c r="AW93" s="35">
        <f t="shared" si="23"/>
        <v>6433.988342641982</v>
      </c>
      <c r="AX93" s="63">
        <f t="shared" si="24"/>
        <v>260.2000000000007</v>
      </c>
      <c r="AY93" s="32">
        <f t="shared" si="25"/>
        <v>225.10000000000036</v>
      </c>
      <c r="AZ93" s="63">
        <f t="shared" si="26"/>
        <v>-37.53413055890451</v>
      </c>
      <c r="BA93" s="32">
        <f t="shared" si="27"/>
        <v>726919.9547970593</v>
      </c>
      <c r="BB93" s="63">
        <f t="shared" si="28"/>
        <v>-37.908744919383025</v>
      </c>
      <c r="BC93" s="32">
        <f t="shared" si="29"/>
        <v>701286.5189999938</v>
      </c>
      <c r="BD93" s="42">
        <f t="shared" si="30"/>
        <v>-27.64658495450385</v>
      </c>
      <c r="BE93" s="6">
        <f t="shared" si="31"/>
        <v>-704877.3300000131</v>
      </c>
    </row>
    <row r="94" spans="1:57" ht="15">
      <c r="A94" s="42" t="s">
        <v>110</v>
      </c>
      <c r="B94" s="6" t="s">
        <v>112</v>
      </c>
      <c r="C94" s="3">
        <v>14468.800000000001</v>
      </c>
      <c r="D94" s="4">
        <v>3454</v>
      </c>
      <c r="E94" s="5">
        <v>99979842.06</v>
      </c>
      <c r="F94" s="5">
        <v>-6344677.703536294</v>
      </c>
      <c r="G94" s="5">
        <v>0</v>
      </c>
      <c r="H94" s="5">
        <f t="shared" si="16"/>
        <v>93635164.3564637</v>
      </c>
      <c r="I94" s="5">
        <v>30228419.16</v>
      </c>
      <c r="J94" s="5">
        <v>2415767.1321000005</v>
      </c>
      <c r="K94" s="5">
        <v>60990978.0643637</v>
      </c>
      <c r="L94" s="5">
        <v>0</v>
      </c>
      <c r="M94" s="6">
        <f t="shared" si="17"/>
        <v>6471.5224729392685</v>
      </c>
      <c r="N94" s="5"/>
      <c r="O94" s="3">
        <v>14447</v>
      </c>
      <c r="P94" s="4">
        <v>3454</v>
      </c>
      <c r="Q94" s="5">
        <v>99834982.21000001</v>
      </c>
      <c r="R94" s="5">
        <v>-6335484.97</v>
      </c>
      <c r="S94" s="5">
        <v>0</v>
      </c>
      <c r="T94" s="5">
        <f t="shared" si="18"/>
        <v>93499497.24000001</v>
      </c>
      <c r="U94" s="5">
        <v>30228419.16</v>
      </c>
      <c r="V94" s="5">
        <v>2415767.13</v>
      </c>
      <c r="W94" s="5">
        <v>60855310.95000001</v>
      </c>
      <c r="X94" s="5">
        <v>0</v>
      </c>
      <c r="Y94" s="6">
        <f t="shared" si="19"/>
        <v>6471.8970886689285</v>
      </c>
      <c r="Z94" s="2"/>
      <c r="AA94" s="14">
        <v>14470.5</v>
      </c>
      <c r="AB94" s="15">
        <v>4154</v>
      </c>
      <c r="AC94" s="16">
        <v>100129492.97999999</v>
      </c>
      <c r="AD94" s="16">
        <v>-6612202.3</v>
      </c>
      <c r="AE94" s="16">
        <v>0</v>
      </c>
      <c r="AF94" s="16">
        <f t="shared" si="20"/>
        <v>93517290.67999999</v>
      </c>
      <c r="AG94" s="16">
        <v>30107712.81</v>
      </c>
      <c r="AH94" s="16">
        <v>2207173.97</v>
      </c>
      <c r="AI94" s="16">
        <v>61202403.89999999</v>
      </c>
      <c r="AJ94" s="16">
        <v>0</v>
      </c>
      <c r="AK94" s="17">
        <f t="shared" si="21"/>
        <v>6462.616404408969</v>
      </c>
      <c r="AM94" s="3">
        <v>14470.5</v>
      </c>
      <c r="AN94" s="4">
        <v>4154</v>
      </c>
      <c r="AO94" s="5">
        <v>100129492.97999999</v>
      </c>
      <c r="AP94" s="5">
        <v>-7012324.11</v>
      </c>
      <c r="AQ94" s="5">
        <v>0</v>
      </c>
      <c r="AR94" s="5">
        <f t="shared" si="22"/>
        <v>93117168.86999999</v>
      </c>
      <c r="AS94" s="5">
        <v>30107712.81</v>
      </c>
      <c r="AT94" s="5">
        <v>2207173.97</v>
      </c>
      <c r="AU94" s="5">
        <v>60802282.08999999</v>
      </c>
      <c r="AV94" s="5">
        <v>0</v>
      </c>
      <c r="AW94" s="35">
        <f t="shared" si="23"/>
        <v>6434.965541619155</v>
      </c>
      <c r="AX94" s="63">
        <f t="shared" si="24"/>
        <v>1.6999999999989086</v>
      </c>
      <c r="AY94" s="32">
        <f t="shared" si="25"/>
        <v>700</v>
      </c>
      <c r="AZ94" s="63">
        <f t="shared" si="26"/>
        <v>-36.55693132011311</v>
      </c>
      <c r="BA94" s="32">
        <f t="shared" si="27"/>
        <v>-517995.48646371067</v>
      </c>
      <c r="BB94" s="63">
        <f t="shared" si="28"/>
        <v>-36.931547049773144</v>
      </c>
      <c r="BC94" s="32">
        <f t="shared" si="29"/>
        <v>-382328.37000001967</v>
      </c>
      <c r="BD94" s="42">
        <f t="shared" si="30"/>
        <v>-27.6508627898138</v>
      </c>
      <c r="BE94" s="6">
        <f t="shared" si="31"/>
        <v>-400121.8100000024</v>
      </c>
    </row>
    <row r="95" spans="1:57" ht="15">
      <c r="A95" s="42" t="s">
        <v>110</v>
      </c>
      <c r="B95" s="6" t="s">
        <v>113</v>
      </c>
      <c r="C95" s="3">
        <v>1162.3</v>
      </c>
      <c r="D95" s="4">
        <v>357</v>
      </c>
      <c r="E95" s="5">
        <v>8833697.37</v>
      </c>
      <c r="F95" s="5">
        <v>-499474.2464999992</v>
      </c>
      <c r="G95" s="5">
        <v>0</v>
      </c>
      <c r="H95" s="5">
        <f t="shared" si="16"/>
        <v>8334223.1235</v>
      </c>
      <c r="I95" s="5">
        <v>7789739.67</v>
      </c>
      <c r="J95" s="5">
        <v>544483.4535000001</v>
      </c>
      <c r="K95" s="5">
        <v>0</v>
      </c>
      <c r="L95" s="5">
        <v>-61108.38284233608</v>
      </c>
      <c r="M95" s="6">
        <f t="shared" si="17"/>
        <v>7117.882423348245</v>
      </c>
      <c r="N95" s="5"/>
      <c r="O95" s="3">
        <v>1167.8</v>
      </c>
      <c r="P95" s="4">
        <v>357</v>
      </c>
      <c r="Q95" s="5">
        <v>8871957.2</v>
      </c>
      <c r="R95" s="5">
        <v>-537734.08</v>
      </c>
      <c r="S95" s="5">
        <v>0</v>
      </c>
      <c r="T95" s="5">
        <f t="shared" si="18"/>
        <v>8334223.119999999</v>
      </c>
      <c r="U95" s="5">
        <v>7789739.67</v>
      </c>
      <c r="V95" s="5">
        <v>544483.45</v>
      </c>
      <c r="W95" s="5">
        <v>0</v>
      </c>
      <c r="X95" s="5">
        <v>-25276.5</v>
      </c>
      <c r="Y95" s="6">
        <f t="shared" si="19"/>
        <v>7115.042490152423</v>
      </c>
      <c r="Z95" s="2"/>
      <c r="AA95" s="14">
        <v>1154.6</v>
      </c>
      <c r="AB95" s="15">
        <v>344.2</v>
      </c>
      <c r="AC95" s="16">
        <v>8768814.13</v>
      </c>
      <c r="AD95" s="16">
        <v>-579061.88</v>
      </c>
      <c r="AE95" s="16">
        <v>0</v>
      </c>
      <c r="AF95" s="16">
        <f t="shared" si="20"/>
        <v>8189752.250000001</v>
      </c>
      <c r="AG95" s="16">
        <v>7524870.7</v>
      </c>
      <c r="AH95" s="16">
        <v>503796.7</v>
      </c>
      <c r="AI95" s="16">
        <v>161084.85000000073</v>
      </c>
      <c r="AJ95" s="16">
        <v>0</v>
      </c>
      <c r="AK95" s="17">
        <f t="shared" si="21"/>
        <v>7093.151091287027</v>
      </c>
      <c r="AM95" s="3">
        <v>1154.6</v>
      </c>
      <c r="AN95" s="4">
        <v>344.2</v>
      </c>
      <c r="AO95" s="5">
        <v>8768814.13</v>
      </c>
      <c r="AP95" s="5">
        <v>-614102.45</v>
      </c>
      <c r="AQ95" s="5">
        <v>0</v>
      </c>
      <c r="AR95" s="5">
        <f t="shared" si="22"/>
        <v>8154711.680000001</v>
      </c>
      <c r="AS95" s="5">
        <v>7524870.7</v>
      </c>
      <c r="AT95" s="5">
        <v>503796.7</v>
      </c>
      <c r="AU95" s="5">
        <v>126044.28000000044</v>
      </c>
      <c r="AV95" s="5">
        <v>0</v>
      </c>
      <c r="AW95" s="35">
        <f t="shared" si="23"/>
        <v>7062.802425082281</v>
      </c>
      <c r="AX95" s="63">
        <f t="shared" si="24"/>
        <v>-7.7000000000000455</v>
      </c>
      <c r="AY95" s="32">
        <f t="shared" si="25"/>
        <v>-12.800000000000011</v>
      </c>
      <c r="AZ95" s="63">
        <f t="shared" si="26"/>
        <v>-55.079998265963695</v>
      </c>
      <c r="BA95" s="32">
        <f t="shared" si="27"/>
        <v>-179511.44349999912</v>
      </c>
      <c r="BB95" s="63">
        <f t="shared" si="28"/>
        <v>-52.24006507014201</v>
      </c>
      <c r="BC95" s="32">
        <f t="shared" si="29"/>
        <v>-179511.43999999855</v>
      </c>
      <c r="BD95" s="42">
        <f t="shared" si="30"/>
        <v>-30.348666204746223</v>
      </c>
      <c r="BE95" s="6">
        <f t="shared" si="31"/>
        <v>-35040.5700000003</v>
      </c>
    </row>
    <row r="96" spans="1:57" ht="15">
      <c r="A96" s="42" t="s">
        <v>33</v>
      </c>
      <c r="B96" s="6" t="s">
        <v>114</v>
      </c>
      <c r="C96" s="3">
        <v>1465</v>
      </c>
      <c r="D96" s="4">
        <v>704</v>
      </c>
      <c r="E96" s="5">
        <v>10777261.69</v>
      </c>
      <c r="F96" s="5">
        <v>-683920.3837577945</v>
      </c>
      <c r="G96" s="5">
        <v>0</v>
      </c>
      <c r="H96" s="5">
        <f t="shared" si="16"/>
        <v>10093341.306242205</v>
      </c>
      <c r="I96" s="5">
        <v>1780641.76</v>
      </c>
      <c r="J96" s="5">
        <v>269377.8129</v>
      </c>
      <c r="K96" s="5">
        <v>8043321.733342205</v>
      </c>
      <c r="L96" s="5">
        <v>0</v>
      </c>
      <c r="M96" s="6">
        <f t="shared" si="17"/>
        <v>6889.65276876601</v>
      </c>
      <c r="N96" s="5"/>
      <c r="O96" s="3">
        <v>1462.4</v>
      </c>
      <c r="P96" s="4">
        <v>704</v>
      </c>
      <c r="Q96" s="5">
        <v>10760142.84</v>
      </c>
      <c r="R96" s="5">
        <v>-682834.03</v>
      </c>
      <c r="S96" s="5">
        <v>0</v>
      </c>
      <c r="T96" s="5">
        <f t="shared" si="18"/>
        <v>10077308.81</v>
      </c>
      <c r="U96" s="5">
        <v>1780641.76</v>
      </c>
      <c r="V96" s="5">
        <v>269377.81</v>
      </c>
      <c r="W96" s="5">
        <v>8027289.240000001</v>
      </c>
      <c r="X96" s="5">
        <v>0</v>
      </c>
      <c r="Y96" s="6">
        <f t="shared" si="19"/>
        <v>6890.938737691466</v>
      </c>
      <c r="Z96" s="2"/>
      <c r="AA96" s="14">
        <v>1452.1999999999998</v>
      </c>
      <c r="AB96" s="15">
        <v>669.5</v>
      </c>
      <c r="AC96" s="16">
        <v>10646216.51</v>
      </c>
      <c r="AD96" s="16">
        <v>-703038.99</v>
      </c>
      <c r="AE96" s="16">
        <v>0</v>
      </c>
      <c r="AF96" s="16">
        <f t="shared" si="20"/>
        <v>9943177.52</v>
      </c>
      <c r="AG96" s="16">
        <v>1486763.67</v>
      </c>
      <c r="AH96" s="16">
        <v>228757.91</v>
      </c>
      <c r="AI96" s="16">
        <v>8227655.9399999995</v>
      </c>
      <c r="AJ96" s="16">
        <v>0</v>
      </c>
      <c r="AK96" s="17">
        <f t="shared" si="21"/>
        <v>6846.975292659414</v>
      </c>
      <c r="AM96" s="3">
        <v>1452.1999999999998</v>
      </c>
      <c r="AN96" s="4">
        <v>669.5</v>
      </c>
      <c r="AO96" s="5">
        <v>10646216.51</v>
      </c>
      <c r="AP96" s="5">
        <v>-745581.73</v>
      </c>
      <c r="AQ96" s="5">
        <v>0</v>
      </c>
      <c r="AR96" s="5">
        <f t="shared" si="22"/>
        <v>9900634.78</v>
      </c>
      <c r="AS96" s="5">
        <v>1486763.67</v>
      </c>
      <c r="AT96" s="5">
        <v>228757.91</v>
      </c>
      <c r="AU96" s="5">
        <v>8185113.199999999</v>
      </c>
      <c r="AV96" s="5">
        <v>0</v>
      </c>
      <c r="AW96" s="35">
        <f t="shared" si="23"/>
        <v>6817.679920121196</v>
      </c>
      <c r="AX96" s="63">
        <f t="shared" si="24"/>
        <v>-12.800000000000182</v>
      </c>
      <c r="AY96" s="32">
        <f t="shared" si="25"/>
        <v>-34.5</v>
      </c>
      <c r="AZ96" s="63">
        <f t="shared" si="26"/>
        <v>-71.9728486448139</v>
      </c>
      <c r="BA96" s="32">
        <f t="shared" si="27"/>
        <v>-192706.52624220587</v>
      </c>
      <c r="BB96" s="63">
        <f t="shared" si="28"/>
        <v>-73.25881757026946</v>
      </c>
      <c r="BC96" s="32">
        <f t="shared" si="29"/>
        <v>-176674.0300000012</v>
      </c>
      <c r="BD96" s="42">
        <f t="shared" si="30"/>
        <v>-29.295372538217634</v>
      </c>
      <c r="BE96" s="6">
        <f t="shared" si="31"/>
        <v>-42542.74000000022</v>
      </c>
    </row>
    <row r="97" spans="1:57" ht="15">
      <c r="A97" s="42" t="s">
        <v>33</v>
      </c>
      <c r="B97" s="6" t="s">
        <v>115</v>
      </c>
      <c r="C97" s="3">
        <v>225.9</v>
      </c>
      <c r="D97" s="4">
        <v>61</v>
      </c>
      <c r="E97" s="5">
        <v>2437699</v>
      </c>
      <c r="F97" s="5">
        <v>-154695.32832379354</v>
      </c>
      <c r="G97" s="5">
        <v>0</v>
      </c>
      <c r="H97" s="5">
        <f t="shared" si="16"/>
        <v>2283003.6716762064</v>
      </c>
      <c r="I97" s="5">
        <v>557983.05</v>
      </c>
      <c r="J97" s="5">
        <v>114962.92955000002</v>
      </c>
      <c r="K97" s="5">
        <v>1610057.6921262064</v>
      </c>
      <c r="L97" s="5">
        <v>0</v>
      </c>
      <c r="M97" s="6">
        <f t="shared" si="17"/>
        <v>10106.257953413928</v>
      </c>
      <c r="N97" s="5"/>
      <c r="O97" s="3">
        <v>225.9</v>
      </c>
      <c r="P97" s="4">
        <v>61</v>
      </c>
      <c r="Q97" s="5">
        <v>2437699</v>
      </c>
      <c r="R97" s="5">
        <v>-154695.33</v>
      </c>
      <c r="S97" s="5">
        <v>0</v>
      </c>
      <c r="T97" s="5">
        <f t="shared" si="18"/>
        <v>2283003.67</v>
      </c>
      <c r="U97" s="5">
        <v>557983.05</v>
      </c>
      <c r="V97" s="5">
        <v>114962.93</v>
      </c>
      <c r="W97" s="5">
        <v>1610057.69</v>
      </c>
      <c r="X97" s="5">
        <v>0</v>
      </c>
      <c r="Y97" s="6">
        <f t="shared" si="19"/>
        <v>10106.257945993802</v>
      </c>
      <c r="Z97" s="2"/>
      <c r="AA97" s="14">
        <v>206</v>
      </c>
      <c r="AB97" s="15">
        <v>64.4</v>
      </c>
      <c r="AC97" s="16">
        <v>2330008.9899999998</v>
      </c>
      <c r="AD97" s="16">
        <v>-153865.66</v>
      </c>
      <c r="AE97" s="16">
        <v>0</v>
      </c>
      <c r="AF97" s="16">
        <f t="shared" si="20"/>
        <v>2176143.3299999996</v>
      </c>
      <c r="AG97" s="16">
        <v>375516.1</v>
      </c>
      <c r="AH97" s="16">
        <v>121880.96</v>
      </c>
      <c r="AI97" s="16">
        <v>1678746.2699999996</v>
      </c>
      <c r="AJ97" s="16">
        <v>0</v>
      </c>
      <c r="AK97" s="17">
        <f t="shared" si="21"/>
        <v>10563.802572815532</v>
      </c>
      <c r="AM97" s="3">
        <v>206</v>
      </c>
      <c r="AN97" s="4">
        <v>64.4</v>
      </c>
      <c r="AO97" s="5">
        <v>2330008.9899999998</v>
      </c>
      <c r="AP97" s="5">
        <v>-163176.48</v>
      </c>
      <c r="AQ97" s="5">
        <v>0</v>
      </c>
      <c r="AR97" s="5">
        <f t="shared" si="22"/>
        <v>2166832.51</v>
      </c>
      <c r="AS97" s="5">
        <v>375516.1</v>
      </c>
      <c r="AT97" s="5">
        <v>121880.96</v>
      </c>
      <c r="AU97" s="5">
        <v>1669435.4499999997</v>
      </c>
      <c r="AV97" s="5">
        <v>0</v>
      </c>
      <c r="AW97" s="35">
        <f t="shared" si="23"/>
        <v>10518.604417475726</v>
      </c>
      <c r="AX97" s="63">
        <f t="shared" si="24"/>
        <v>-19.900000000000006</v>
      </c>
      <c r="AY97" s="32">
        <f t="shared" si="25"/>
        <v>3.4000000000000057</v>
      </c>
      <c r="AZ97" s="63">
        <f t="shared" si="26"/>
        <v>412.34646406179854</v>
      </c>
      <c r="BA97" s="32">
        <f t="shared" si="27"/>
        <v>-116171.16167620663</v>
      </c>
      <c r="BB97" s="63">
        <f t="shared" si="28"/>
        <v>412.3464714819238</v>
      </c>
      <c r="BC97" s="32">
        <f t="shared" si="29"/>
        <v>-116171.16000000015</v>
      </c>
      <c r="BD97" s="42">
        <f t="shared" si="30"/>
        <v>-45.19815533980545</v>
      </c>
      <c r="BE97" s="6">
        <f t="shared" si="31"/>
        <v>-9310.819999999832</v>
      </c>
    </row>
    <row r="98" spans="1:57" ht="15">
      <c r="A98" s="42" t="s">
        <v>33</v>
      </c>
      <c r="B98" s="6" t="s">
        <v>116</v>
      </c>
      <c r="C98" s="3">
        <v>326.09999999999997</v>
      </c>
      <c r="D98" s="4">
        <v>63</v>
      </c>
      <c r="E98" s="5">
        <v>2961068.4699999997</v>
      </c>
      <c r="F98" s="5">
        <v>-187908.12941051496</v>
      </c>
      <c r="G98" s="5">
        <v>0</v>
      </c>
      <c r="H98" s="5">
        <f t="shared" si="16"/>
        <v>2773160.3405894847</v>
      </c>
      <c r="I98" s="5">
        <v>1030682.45</v>
      </c>
      <c r="J98" s="5">
        <v>151783.55675000002</v>
      </c>
      <c r="K98" s="5">
        <v>1590694.3338394847</v>
      </c>
      <c r="L98" s="5">
        <v>0</v>
      </c>
      <c r="M98" s="6">
        <f t="shared" si="17"/>
        <v>8504.01821707907</v>
      </c>
      <c r="N98" s="5"/>
      <c r="O98" s="3">
        <v>326.09999999999997</v>
      </c>
      <c r="P98" s="4">
        <v>63</v>
      </c>
      <c r="Q98" s="5">
        <v>2961068.4699999997</v>
      </c>
      <c r="R98" s="5">
        <v>-187908.13</v>
      </c>
      <c r="S98" s="5">
        <v>0</v>
      </c>
      <c r="T98" s="5">
        <f t="shared" si="18"/>
        <v>2773160.34</v>
      </c>
      <c r="U98" s="5">
        <v>1030682.45</v>
      </c>
      <c r="V98" s="5">
        <v>151783.56</v>
      </c>
      <c r="W98" s="5">
        <v>1590694.3299999998</v>
      </c>
      <c r="X98" s="5">
        <v>0</v>
      </c>
      <c r="Y98" s="6">
        <f t="shared" si="19"/>
        <v>8504.01821527139</v>
      </c>
      <c r="Z98" s="2"/>
      <c r="AA98" s="14">
        <v>326.1</v>
      </c>
      <c r="AB98" s="15">
        <v>86.4</v>
      </c>
      <c r="AC98" s="16">
        <v>2985988.09</v>
      </c>
      <c r="AD98" s="16">
        <v>-197184.23</v>
      </c>
      <c r="AE98" s="16">
        <v>0</v>
      </c>
      <c r="AF98" s="16">
        <f t="shared" si="20"/>
        <v>2788803.86</v>
      </c>
      <c r="AG98" s="16">
        <v>1105458.67</v>
      </c>
      <c r="AH98" s="16">
        <v>117255.95</v>
      </c>
      <c r="AI98" s="16">
        <v>1566089.24</v>
      </c>
      <c r="AJ98" s="16">
        <v>0</v>
      </c>
      <c r="AK98" s="17">
        <f t="shared" si="21"/>
        <v>8551.989757743022</v>
      </c>
      <c r="AM98" s="3">
        <v>326.1</v>
      </c>
      <c r="AN98" s="4">
        <v>86.4</v>
      </c>
      <c r="AO98" s="5">
        <v>2985988.09</v>
      </c>
      <c r="AP98" s="5">
        <v>-209116.37</v>
      </c>
      <c r="AQ98" s="5">
        <v>0</v>
      </c>
      <c r="AR98" s="5">
        <f t="shared" si="22"/>
        <v>2776871.7199999997</v>
      </c>
      <c r="AS98" s="5">
        <v>1105458.67</v>
      </c>
      <c r="AT98" s="5">
        <v>117255.95</v>
      </c>
      <c r="AU98" s="5">
        <v>1554157.0999999999</v>
      </c>
      <c r="AV98" s="5">
        <v>0</v>
      </c>
      <c r="AW98" s="35">
        <f t="shared" si="23"/>
        <v>8515.399325360317</v>
      </c>
      <c r="AX98" s="63">
        <f t="shared" si="24"/>
        <v>0</v>
      </c>
      <c r="AY98" s="32">
        <f t="shared" si="25"/>
        <v>23.400000000000006</v>
      </c>
      <c r="AZ98" s="63">
        <f t="shared" si="26"/>
        <v>11.38110828124627</v>
      </c>
      <c r="BA98" s="32">
        <f t="shared" si="27"/>
        <v>3711.3794105150737</v>
      </c>
      <c r="BB98" s="63">
        <f t="shared" si="28"/>
        <v>11.381110088927016</v>
      </c>
      <c r="BC98" s="32">
        <f t="shared" si="29"/>
        <v>3711.3799999998882</v>
      </c>
      <c r="BD98" s="42">
        <f t="shared" si="30"/>
        <v>-36.59043238270533</v>
      </c>
      <c r="BE98" s="6">
        <f t="shared" si="31"/>
        <v>-11932.14000000013</v>
      </c>
    </row>
    <row r="99" spans="1:57" ht="15">
      <c r="A99" s="42" t="s">
        <v>33</v>
      </c>
      <c r="B99" s="6" t="s">
        <v>117</v>
      </c>
      <c r="C99" s="3">
        <v>128</v>
      </c>
      <c r="D99" s="4">
        <v>80</v>
      </c>
      <c r="E99" s="5">
        <v>1691030.6199999999</v>
      </c>
      <c r="F99" s="5">
        <v>-107312.07461072433</v>
      </c>
      <c r="G99" s="5">
        <v>0</v>
      </c>
      <c r="H99" s="5">
        <f t="shared" si="16"/>
        <v>1583718.5453892755</v>
      </c>
      <c r="I99" s="5">
        <v>400501.33</v>
      </c>
      <c r="J99" s="5">
        <v>64677.08905</v>
      </c>
      <c r="K99" s="5">
        <v>1118540.1263392754</v>
      </c>
      <c r="L99" s="5">
        <v>0</v>
      </c>
      <c r="M99" s="6">
        <f t="shared" si="17"/>
        <v>12372.801135853715</v>
      </c>
      <c r="N99" s="5"/>
      <c r="O99" s="3">
        <v>128</v>
      </c>
      <c r="P99" s="4">
        <v>80</v>
      </c>
      <c r="Q99" s="5">
        <v>1691030.6199999999</v>
      </c>
      <c r="R99" s="5">
        <v>-107312.07</v>
      </c>
      <c r="S99" s="5">
        <v>0</v>
      </c>
      <c r="T99" s="5">
        <f t="shared" si="18"/>
        <v>1583718.5499999998</v>
      </c>
      <c r="U99" s="5">
        <v>400501.33</v>
      </c>
      <c r="V99" s="5">
        <v>64677.09</v>
      </c>
      <c r="W99" s="5">
        <v>1118540.1299999997</v>
      </c>
      <c r="X99" s="5">
        <v>0</v>
      </c>
      <c r="Y99" s="6">
        <f t="shared" si="19"/>
        <v>12372.801171874999</v>
      </c>
      <c r="Z99" s="2"/>
      <c r="AA99" s="14">
        <v>123.1</v>
      </c>
      <c r="AB99" s="15">
        <v>54</v>
      </c>
      <c r="AC99" s="16">
        <v>1606373.86</v>
      </c>
      <c r="AD99" s="16">
        <v>-106079.32</v>
      </c>
      <c r="AE99" s="16">
        <v>0</v>
      </c>
      <c r="AF99" s="16">
        <f t="shared" si="20"/>
        <v>1500294.54</v>
      </c>
      <c r="AG99" s="16">
        <v>263118.9</v>
      </c>
      <c r="AH99" s="16">
        <v>61186.9</v>
      </c>
      <c r="AI99" s="16">
        <v>1175988.7400000002</v>
      </c>
      <c r="AJ99" s="16">
        <v>0</v>
      </c>
      <c r="AK99" s="17">
        <f t="shared" si="21"/>
        <v>12187.607961007312</v>
      </c>
      <c r="AM99" s="3">
        <v>123.1</v>
      </c>
      <c r="AN99" s="4">
        <v>54</v>
      </c>
      <c r="AO99" s="5">
        <v>1606373.86</v>
      </c>
      <c r="AP99" s="5">
        <v>-112498.46</v>
      </c>
      <c r="AQ99" s="5">
        <v>0</v>
      </c>
      <c r="AR99" s="5">
        <f t="shared" si="22"/>
        <v>1493875.4000000001</v>
      </c>
      <c r="AS99" s="5">
        <v>263118.9</v>
      </c>
      <c r="AT99" s="5">
        <v>61186.9</v>
      </c>
      <c r="AU99" s="5">
        <v>1169569.6</v>
      </c>
      <c r="AV99" s="5">
        <v>0</v>
      </c>
      <c r="AW99" s="35">
        <f t="shared" si="23"/>
        <v>12135.462225832658</v>
      </c>
      <c r="AX99" s="63">
        <f t="shared" si="24"/>
        <v>-4.900000000000006</v>
      </c>
      <c r="AY99" s="32">
        <f t="shared" si="25"/>
        <v>-26</v>
      </c>
      <c r="AZ99" s="63">
        <f t="shared" si="26"/>
        <v>-237.33891002105702</v>
      </c>
      <c r="BA99" s="32">
        <f t="shared" si="27"/>
        <v>-89843.14538927539</v>
      </c>
      <c r="BB99" s="63">
        <f t="shared" si="28"/>
        <v>-237.33894604234047</v>
      </c>
      <c r="BC99" s="32">
        <f t="shared" si="29"/>
        <v>-89843.14999999967</v>
      </c>
      <c r="BD99" s="42">
        <f t="shared" si="30"/>
        <v>-52.145735174653964</v>
      </c>
      <c r="BE99" s="6">
        <f t="shared" si="31"/>
        <v>-6419.139999999898</v>
      </c>
    </row>
    <row r="100" spans="1:57" ht="15">
      <c r="A100" s="42" t="s">
        <v>33</v>
      </c>
      <c r="B100" s="6" t="s">
        <v>118</v>
      </c>
      <c r="C100" s="3">
        <v>475.9</v>
      </c>
      <c r="D100" s="4">
        <v>61</v>
      </c>
      <c r="E100" s="5">
        <v>3230604.45</v>
      </c>
      <c r="F100" s="5">
        <v>-205012.7665790807</v>
      </c>
      <c r="G100" s="5">
        <v>0</v>
      </c>
      <c r="H100" s="5">
        <f t="shared" si="16"/>
        <v>3025591.6834209193</v>
      </c>
      <c r="I100" s="5">
        <v>237046.32</v>
      </c>
      <c r="J100" s="5">
        <v>29995.777350000004</v>
      </c>
      <c r="K100" s="5">
        <v>2758549.5860709194</v>
      </c>
      <c r="L100" s="5">
        <v>0</v>
      </c>
      <c r="M100" s="6">
        <f t="shared" si="17"/>
        <v>6357.620683801049</v>
      </c>
      <c r="N100" s="5"/>
      <c r="O100" s="3">
        <v>438.7</v>
      </c>
      <c r="P100" s="4">
        <v>61</v>
      </c>
      <c r="Q100" s="5">
        <v>2994517.23</v>
      </c>
      <c r="R100" s="5">
        <v>-190030.77</v>
      </c>
      <c r="S100" s="5">
        <v>0</v>
      </c>
      <c r="T100" s="5">
        <f t="shared" si="18"/>
        <v>2804486.46</v>
      </c>
      <c r="U100" s="5">
        <v>237046.32</v>
      </c>
      <c r="V100" s="5">
        <v>29995.78</v>
      </c>
      <c r="W100" s="5">
        <v>2537444.3600000003</v>
      </c>
      <c r="X100" s="5">
        <v>0</v>
      </c>
      <c r="Y100" s="6">
        <f t="shared" si="19"/>
        <v>6392.720446774561</v>
      </c>
      <c r="Z100" s="2"/>
      <c r="AA100" s="14">
        <v>436.4</v>
      </c>
      <c r="AB100" s="15">
        <v>116.5</v>
      </c>
      <c r="AC100" s="16">
        <v>3028459.66</v>
      </c>
      <c r="AD100" s="16">
        <v>-199988.91</v>
      </c>
      <c r="AE100" s="16">
        <v>0</v>
      </c>
      <c r="AF100" s="16">
        <f t="shared" si="20"/>
        <v>2828470.75</v>
      </c>
      <c r="AG100" s="16">
        <v>252151.13</v>
      </c>
      <c r="AH100" s="16">
        <v>25030.06</v>
      </c>
      <c r="AI100" s="16">
        <v>2551289.56</v>
      </c>
      <c r="AJ100" s="16">
        <v>0</v>
      </c>
      <c r="AK100" s="17">
        <f t="shared" si="21"/>
        <v>6481.372021081577</v>
      </c>
      <c r="AM100" s="3">
        <v>436.4</v>
      </c>
      <c r="AN100" s="4">
        <v>116.5</v>
      </c>
      <c r="AO100" s="5">
        <v>3028459.66</v>
      </c>
      <c r="AP100" s="5">
        <v>-212090.76</v>
      </c>
      <c r="AQ100" s="5">
        <v>0</v>
      </c>
      <c r="AR100" s="5">
        <f t="shared" si="22"/>
        <v>2816368.9000000004</v>
      </c>
      <c r="AS100" s="5">
        <v>252151.13</v>
      </c>
      <c r="AT100" s="5">
        <v>25030.06</v>
      </c>
      <c r="AU100" s="5">
        <v>2539187.7100000004</v>
      </c>
      <c r="AV100" s="5">
        <v>0</v>
      </c>
      <c r="AW100" s="35">
        <f t="shared" si="23"/>
        <v>6453.640925756188</v>
      </c>
      <c r="AX100" s="63">
        <f t="shared" si="24"/>
        <v>-39.5</v>
      </c>
      <c r="AY100" s="32">
        <f t="shared" si="25"/>
        <v>55.5</v>
      </c>
      <c r="AZ100" s="63">
        <f t="shared" si="26"/>
        <v>96.02024195513877</v>
      </c>
      <c r="BA100" s="32">
        <f t="shared" si="27"/>
        <v>-209222.78342091898</v>
      </c>
      <c r="BB100" s="63">
        <f t="shared" si="28"/>
        <v>60.92047898162673</v>
      </c>
      <c r="BC100" s="32">
        <f t="shared" si="29"/>
        <v>11882.44000000041</v>
      </c>
      <c r="BD100" s="42">
        <f t="shared" si="30"/>
        <v>-27.731095325389106</v>
      </c>
      <c r="BE100" s="6">
        <f t="shared" si="31"/>
        <v>-12101.849999999627</v>
      </c>
    </row>
    <row r="101" spans="1:57" ht="15">
      <c r="A101" s="42" t="s">
        <v>33</v>
      </c>
      <c r="B101" s="6" t="s">
        <v>119</v>
      </c>
      <c r="C101" s="3">
        <v>62</v>
      </c>
      <c r="D101" s="4">
        <v>16</v>
      </c>
      <c r="E101" s="5">
        <v>837523.23</v>
      </c>
      <c r="F101" s="5">
        <v>-53148.86335173212</v>
      </c>
      <c r="G101" s="5">
        <v>0</v>
      </c>
      <c r="H101" s="5">
        <f t="shared" si="16"/>
        <v>784374.3666482678</v>
      </c>
      <c r="I101" s="5">
        <v>162554.07</v>
      </c>
      <c r="J101" s="5">
        <v>19866.229600000002</v>
      </c>
      <c r="K101" s="5">
        <v>601954.0670482679</v>
      </c>
      <c r="L101" s="5">
        <v>0</v>
      </c>
      <c r="M101" s="6">
        <f t="shared" si="17"/>
        <v>12651.199462068837</v>
      </c>
      <c r="N101" s="5"/>
      <c r="O101" s="3">
        <v>64.19999999999999</v>
      </c>
      <c r="P101" s="4">
        <v>16</v>
      </c>
      <c r="Q101" s="5">
        <v>818572.02</v>
      </c>
      <c r="R101" s="5">
        <v>-51946.23</v>
      </c>
      <c r="S101" s="5">
        <v>0</v>
      </c>
      <c r="T101" s="5">
        <f t="shared" si="18"/>
        <v>766625.79</v>
      </c>
      <c r="U101" s="5">
        <v>162554.07</v>
      </c>
      <c r="V101" s="5">
        <v>19866.23</v>
      </c>
      <c r="W101" s="5">
        <v>584205.49</v>
      </c>
      <c r="X101" s="5">
        <v>0</v>
      </c>
      <c r="Y101" s="6">
        <f t="shared" si="19"/>
        <v>11941.211682242993</v>
      </c>
      <c r="Z101" s="2"/>
      <c r="AA101" s="14">
        <v>57</v>
      </c>
      <c r="AB101" s="15">
        <v>20.5</v>
      </c>
      <c r="AC101" s="16">
        <v>785313.77</v>
      </c>
      <c r="AD101" s="16">
        <v>-51859.38</v>
      </c>
      <c r="AE101" s="16">
        <v>0</v>
      </c>
      <c r="AF101" s="16">
        <f t="shared" si="20"/>
        <v>733454.39</v>
      </c>
      <c r="AG101" s="16">
        <v>162375.68</v>
      </c>
      <c r="AH101" s="16">
        <v>21840.45</v>
      </c>
      <c r="AI101" s="16">
        <v>549238.26</v>
      </c>
      <c r="AJ101" s="16">
        <v>0</v>
      </c>
      <c r="AK101" s="17">
        <f t="shared" si="21"/>
        <v>12867.620877192983</v>
      </c>
      <c r="AM101" s="3">
        <v>57</v>
      </c>
      <c r="AN101" s="4">
        <v>20.5</v>
      </c>
      <c r="AO101" s="5">
        <v>785313.77</v>
      </c>
      <c r="AP101" s="5">
        <v>-54997.53</v>
      </c>
      <c r="AQ101" s="5">
        <v>0</v>
      </c>
      <c r="AR101" s="5">
        <f t="shared" si="22"/>
        <v>730316.24</v>
      </c>
      <c r="AS101" s="5">
        <v>162375.68</v>
      </c>
      <c r="AT101" s="5">
        <v>21840.45</v>
      </c>
      <c r="AU101" s="5">
        <v>546100.1100000001</v>
      </c>
      <c r="AV101" s="5">
        <v>0</v>
      </c>
      <c r="AW101" s="35">
        <f t="shared" si="23"/>
        <v>12812.565614035087</v>
      </c>
      <c r="AX101" s="63">
        <f t="shared" si="24"/>
        <v>-5</v>
      </c>
      <c r="AY101" s="32">
        <f t="shared" si="25"/>
        <v>4.5</v>
      </c>
      <c r="AZ101" s="63">
        <f t="shared" si="26"/>
        <v>161.36615196625098</v>
      </c>
      <c r="BA101" s="32">
        <f t="shared" si="27"/>
        <v>-54058.12664826785</v>
      </c>
      <c r="BB101" s="63">
        <f t="shared" si="28"/>
        <v>871.353931792095</v>
      </c>
      <c r="BC101" s="32">
        <f t="shared" si="29"/>
        <v>-36309.55000000005</v>
      </c>
      <c r="BD101" s="42">
        <f t="shared" si="30"/>
        <v>-55.05526315789575</v>
      </c>
      <c r="BE101" s="6">
        <f t="shared" si="31"/>
        <v>-3138.1500000000233</v>
      </c>
    </row>
    <row r="102" spans="1:57" ht="15">
      <c r="A102" s="42" t="s">
        <v>120</v>
      </c>
      <c r="B102" s="6" t="s">
        <v>121</v>
      </c>
      <c r="C102" s="3">
        <v>176.6</v>
      </c>
      <c r="D102" s="4">
        <v>81</v>
      </c>
      <c r="E102" s="5">
        <v>2154982.6300000004</v>
      </c>
      <c r="F102" s="5">
        <v>-136754.26928423982</v>
      </c>
      <c r="G102" s="5">
        <v>0</v>
      </c>
      <c r="H102" s="5">
        <f t="shared" si="16"/>
        <v>2018228.3607157606</v>
      </c>
      <c r="I102" s="5">
        <v>652548.8</v>
      </c>
      <c r="J102" s="5">
        <v>74090.8588</v>
      </c>
      <c r="K102" s="5">
        <v>1291588.7019157605</v>
      </c>
      <c r="L102" s="5">
        <v>0</v>
      </c>
      <c r="M102" s="6">
        <f t="shared" si="17"/>
        <v>11428.246663169653</v>
      </c>
      <c r="N102" s="5"/>
      <c r="O102" s="3">
        <v>170.7</v>
      </c>
      <c r="P102" s="4">
        <v>81</v>
      </c>
      <c r="Q102" s="5">
        <v>2110790.03</v>
      </c>
      <c r="R102" s="5">
        <v>-133949.83</v>
      </c>
      <c r="S102" s="5">
        <v>0</v>
      </c>
      <c r="T102" s="5">
        <f t="shared" si="18"/>
        <v>1976840.1999999997</v>
      </c>
      <c r="U102" s="5">
        <v>652548.8</v>
      </c>
      <c r="V102" s="5">
        <v>74090.86</v>
      </c>
      <c r="W102" s="5">
        <v>1250200.5399999996</v>
      </c>
      <c r="X102" s="5">
        <v>0</v>
      </c>
      <c r="Y102" s="6">
        <f t="shared" si="19"/>
        <v>11580.786174575278</v>
      </c>
      <c r="Z102" s="2"/>
      <c r="AA102" s="14">
        <v>170.89999999999998</v>
      </c>
      <c r="AB102" s="15">
        <v>47.5</v>
      </c>
      <c r="AC102" s="16">
        <v>2065247.44</v>
      </c>
      <c r="AD102" s="16">
        <v>-136381.73</v>
      </c>
      <c r="AE102" s="16">
        <v>0</v>
      </c>
      <c r="AF102" s="16">
        <f t="shared" si="20"/>
        <v>1928865.71</v>
      </c>
      <c r="AG102" s="16">
        <v>740301.26</v>
      </c>
      <c r="AH102" s="16">
        <v>73587.65</v>
      </c>
      <c r="AI102" s="16">
        <v>1114976.8</v>
      </c>
      <c r="AJ102" s="16">
        <v>0</v>
      </c>
      <c r="AK102" s="17">
        <f t="shared" si="21"/>
        <v>11286.516734932711</v>
      </c>
      <c r="AM102" s="3">
        <v>170.89999999999998</v>
      </c>
      <c r="AN102" s="4">
        <v>47.5</v>
      </c>
      <c r="AO102" s="5">
        <v>2065247.44</v>
      </c>
      <c r="AP102" s="5">
        <v>-144634.55</v>
      </c>
      <c r="AQ102" s="5">
        <v>0</v>
      </c>
      <c r="AR102" s="5">
        <f t="shared" si="22"/>
        <v>1920612.89</v>
      </c>
      <c r="AS102" s="5">
        <v>740301.26</v>
      </c>
      <c r="AT102" s="5">
        <v>73587.65</v>
      </c>
      <c r="AU102" s="5">
        <v>1106723.98</v>
      </c>
      <c r="AV102" s="5">
        <v>0</v>
      </c>
      <c r="AW102" s="35">
        <f t="shared" si="23"/>
        <v>11238.22638970158</v>
      </c>
      <c r="AX102" s="63">
        <f t="shared" si="24"/>
        <v>-5.700000000000017</v>
      </c>
      <c r="AY102" s="32">
        <f t="shared" si="25"/>
        <v>-33.5</v>
      </c>
      <c r="AZ102" s="63">
        <f t="shared" si="26"/>
        <v>-190.02027346807336</v>
      </c>
      <c r="BA102" s="32">
        <f t="shared" si="27"/>
        <v>-97615.47071576072</v>
      </c>
      <c r="BB102" s="63">
        <f t="shared" si="28"/>
        <v>-342.55978487369794</v>
      </c>
      <c r="BC102" s="32">
        <f t="shared" si="29"/>
        <v>-56227.30999999982</v>
      </c>
      <c r="BD102" s="42">
        <f t="shared" si="30"/>
        <v>-48.29034523113114</v>
      </c>
      <c r="BE102" s="6">
        <f t="shared" si="31"/>
        <v>-8252.820000000065</v>
      </c>
    </row>
    <row r="103" spans="1:57" ht="15">
      <c r="A103" s="42" t="s">
        <v>120</v>
      </c>
      <c r="B103" s="6" t="s">
        <v>122</v>
      </c>
      <c r="C103" s="3">
        <v>464.79999999999995</v>
      </c>
      <c r="D103" s="4">
        <v>155</v>
      </c>
      <c r="E103" s="5">
        <v>3692508.4299999997</v>
      </c>
      <c r="F103" s="5">
        <v>-234324.99415113404</v>
      </c>
      <c r="G103" s="5">
        <v>0</v>
      </c>
      <c r="H103" s="5">
        <f t="shared" si="16"/>
        <v>3458183.4358488657</v>
      </c>
      <c r="I103" s="5">
        <v>909687.41</v>
      </c>
      <c r="J103" s="5">
        <v>124647.96820000002</v>
      </c>
      <c r="K103" s="5">
        <v>2423848.0576488655</v>
      </c>
      <c r="L103" s="5">
        <v>0</v>
      </c>
      <c r="M103" s="6">
        <f t="shared" si="17"/>
        <v>7440.15369158534</v>
      </c>
      <c r="N103" s="5"/>
      <c r="O103" s="3">
        <v>462.5</v>
      </c>
      <c r="P103" s="4">
        <v>155</v>
      </c>
      <c r="Q103" s="5">
        <v>3676379.46</v>
      </c>
      <c r="R103" s="5">
        <v>-233301.46</v>
      </c>
      <c r="S103" s="5">
        <v>0</v>
      </c>
      <c r="T103" s="5">
        <f t="shared" si="18"/>
        <v>3443078</v>
      </c>
      <c r="U103" s="5">
        <v>909687.41</v>
      </c>
      <c r="V103" s="5">
        <v>124647.97</v>
      </c>
      <c r="W103" s="5">
        <v>2408742.6199999996</v>
      </c>
      <c r="X103" s="5">
        <v>0</v>
      </c>
      <c r="Y103" s="6">
        <f t="shared" si="19"/>
        <v>7444.492972972973</v>
      </c>
      <c r="Z103" s="2"/>
      <c r="AA103" s="14">
        <v>462</v>
      </c>
      <c r="AB103" s="15">
        <v>174.1</v>
      </c>
      <c r="AC103" s="16">
        <v>3692245.4299999997</v>
      </c>
      <c r="AD103" s="16">
        <v>-243823</v>
      </c>
      <c r="AE103" s="16">
        <v>0</v>
      </c>
      <c r="AF103" s="16">
        <f t="shared" si="20"/>
        <v>3448422.4299999997</v>
      </c>
      <c r="AG103" s="16">
        <v>882643</v>
      </c>
      <c r="AH103" s="16">
        <v>111965.99</v>
      </c>
      <c r="AI103" s="16">
        <v>2453813.4399999995</v>
      </c>
      <c r="AJ103" s="16">
        <v>0</v>
      </c>
      <c r="AK103" s="17">
        <f t="shared" si="21"/>
        <v>7464.117813852813</v>
      </c>
      <c r="AM103" s="3">
        <v>462</v>
      </c>
      <c r="AN103" s="4">
        <v>174.1</v>
      </c>
      <c r="AO103" s="5">
        <v>3692245.4299999997</v>
      </c>
      <c r="AP103" s="5">
        <v>-258577.38</v>
      </c>
      <c r="AQ103" s="5">
        <v>0</v>
      </c>
      <c r="AR103" s="5">
        <f t="shared" si="22"/>
        <v>3433668.05</v>
      </c>
      <c r="AS103" s="5">
        <v>882643</v>
      </c>
      <c r="AT103" s="5">
        <v>111965.99</v>
      </c>
      <c r="AU103" s="5">
        <v>2439059.0599999996</v>
      </c>
      <c r="AV103" s="5">
        <v>0</v>
      </c>
      <c r="AW103" s="35">
        <f t="shared" si="23"/>
        <v>7432.181926406926</v>
      </c>
      <c r="AX103" s="63">
        <f t="shared" si="24"/>
        <v>-2.7999999999999545</v>
      </c>
      <c r="AY103" s="32">
        <f t="shared" si="25"/>
        <v>19.099999999999994</v>
      </c>
      <c r="AZ103" s="63">
        <f t="shared" si="26"/>
        <v>-7.971765178413989</v>
      </c>
      <c r="BA103" s="32">
        <f t="shared" si="27"/>
        <v>-24515.385848865844</v>
      </c>
      <c r="BB103" s="63">
        <f t="shared" si="28"/>
        <v>-12.31104656604657</v>
      </c>
      <c r="BC103" s="32">
        <f t="shared" si="29"/>
        <v>-9409.950000000186</v>
      </c>
      <c r="BD103" s="42">
        <f t="shared" si="30"/>
        <v>-31.935887445886692</v>
      </c>
      <c r="BE103" s="6">
        <f t="shared" si="31"/>
        <v>-14754.379999999888</v>
      </c>
    </row>
    <row r="104" spans="1:57" ht="15">
      <c r="A104" s="42" t="s">
        <v>120</v>
      </c>
      <c r="B104" s="6" t="s">
        <v>123</v>
      </c>
      <c r="C104" s="3">
        <v>261.7</v>
      </c>
      <c r="D104" s="4">
        <v>55</v>
      </c>
      <c r="E104" s="5">
        <v>1966428.8</v>
      </c>
      <c r="F104" s="5">
        <v>-124788.72446572088</v>
      </c>
      <c r="G104" s="5">
        <v>0</v>
      </c>
      <c r="H104" s="5">
        <f t="shared" si="16"/>
        <v>1841640.0755342792</v>
      </c>
      <c r="I104" s="5">
        <v>123975.62</v>
      </c>
      <c r="J104" s="5">
        <v>16238.974850000002</v>
      </c>
      <c r="K104" s="5">
        <v>1701425.4806842792</v>
      </c>
      <c r="L104" s="5">
        <v>0</v>
      </c>
      <c r="M104" s="6">
        <f t="shared" si="17"/>
        <v>7037.21847739503</v>
      </c>
      <c r="N104" s="5"/>
      <c r="O104" s="3">
        <v>257.9</v>
      </c>
      <c r="P104" s="4">
        <v>55</v>
      </c>
      <c r="Q104" s="5">
        <v>1935696.37</v>
      </c>
      <c r="R104" s="5">
        <v>-122838.46</v>
      </c>
      <c r="S104" s="5">
        <v>0</v>
      </c>
      <c r="T104" s="5">
        <f t="shared" si="18"/>
        <v>1812857.9100000001</v>
      </c>
      <c r="U104" s="5">
        <v>123975.62</v>
      </c>
      <c r="V104" s="5">
        <v>16238.97</v>
      </c>
      <c r="W104" s="5">
        <v>1672643.32</v>
      </c>
      <c r="X104" s="5">
        <v>0</v>
      </c>
      <c r="Y104" s="6">
        <f t="shared" si="19"/>
        <v>7029.3055835595205</v>
      </c>
      <c r="Z104" s="2"/>
      <c r="AA104" s="14">
        <v>233.1</v>
      </c>
      <c r="AB104" s="15">
        <v>40.8</v>
      </c>
      <c r="AC104" s="16">
        <v>1795539.4200000002</v>
      </c>
      <c r="AD104" s="16">
        <v>-118571.16</v>
      </c>
      <c r="AE104" s="16">
        <v>0</v>
      </c>
      <c r="AF104" s="16">
        <f t="shared" si="20"/>
        <v>1676968.2600000002</v>
      </c>
      <c r="AG104" s="16">
        <v>137683.37</v>
      </c>
      <c r="AH104" s="16">
        <v>14736.04</v>
      </c>
      <c r="AI104" s="16">
        <v>1524548.85</v>
      </c>
      <c r="AJ104" s="16">
        <v>0</v>
      </c>
      <c r="AK104" s="17">
        <f t="shared" si="21"/>
        <v>7194.201029601031</v>
      </c>
      <c r="AM104" s="3">
        <v>233.1</v>
      </c>
      <c r="AN104" s="4">
        <v>40.8</v>
      </c>
      <c r="AO104" s="5">
        <v>1795539.4200000002</v>
      </c>
      <c r="AP104" s="5">
        <v>-125746.21</v>
      </c>
      <c r="AQ104" s="5">
        <v>0</v>
      </c>
      <c r="AR104" s="5">
        <f t="shared" si="22"/>
        <v>1669793.2100000002</v>
      </c>
      <c r="AS104" s="5">
        <v>137683.37</v>
      </c>
      <c r="AT104" s="5">
        <v>14736.04</v>
      </c>
      <c r="AU104" s="5">
        <v>1517373.8000000003</v>
      </c>
      <c r="AV104" s="5">
        <v>0</v>
      </c>
      <c r="AW104" s="35">
        <f t="shared" si="23"/>
        <v>7163.4200343200355</v>
      </c>
      <c r="AX104" s="63">
        <f t="shared" si="24"/>
        <v>-28.599999999999994</v>
      </c>
      <c r="AY104" s="32">
        <f t="shared" si="25"/>
        <v>-14.200000000000003</v>
      </c>
      <c r="AZ104" s="63">
        <f t="shared" si="26"/>
        <v>126.2015569250052</v>
      </c>
      <c r="BA104" s="32">
        <f t="shared" si="27"/>
        <v>-171846.86553427903</v>
      </c>
      <c r="BB104" s="63">
        <f t="shared" si="28"/>
        <v>134.11445076051496</v>
      </c>
      <c r="BC104" s="32">
        <f t="shared" si="29"/>
        <v>-143064.69999999995</v>
      </c>
      <c r="BD104" s="42">
        <f t="shared" si="30"/>
        <v>-30.78099528099574</v>
      </c>
      <c r="BE104" s="6">
        <f t="shared" si="31"/>
        <v>-7175.050000000047</v>
      </c>
    </row>
    <row r="105" spans="1:57" ht="15">
      <c r="A105" s="42" t="s">
        <v>124</v>
      </c>
      <c r="B105" s="6" t="s">
        <v>125</v>
      </c>
      <c r="C105" s="3">
        <v>2348.3</v>
      </c>
      <c r="D105" s="4">
        <v>940</v>
      </c>
      <c r="E105" s="5">
        <v>16307352.559999999</v>
      </c>
      <c r="F105" s="5">
        <v>-1034857.5678789936</v>
      </c>
      <c r="G105" s="5">
        <v>0</v>
      </c>
      <c r="H105" s="5">
        <f t="shared" si="16"/>
        <v>15272494.992121005</v>
      </c>
      <c r="I105" s="5">
        <v>5166862.94</v>
      </c>
      <c r="J105" s="5">
        <v>537909.6334500001</v>
      </c>
      <c r="K105" s="5">
        <v>9567722.418671006</v>
      </c>
      <c r="L105" s="5">
        <v>0</v>
      </c>
      <c r="M105" s="6">
        <f t="shared" si="17"/>
        <v>6503.638799182815</v>
      </c>
      <c r="N105" s="5"/>
      <c r="O105" s="3">
        <v>2348.3</v>
      </c>
      <c r="P105" s="4">
        <v>940</v>
      </c>
      <c r="Q105" s="5">
        <v>16307352.559999999</v>
      </c>
      <c r="R105" s="5">
        <v>-1034857.57</v>
      </c>
      <c r="S105" s="5">
        <v>0</v>
      </c>
      <c r="T105" s="5">
        <f t="shared" si="18"/>
        <v>15272494.989999998</v>
      </c>
      <c r="U105" s="5">
        <v>5166862.94</v>
      </c>
      <c r="V105" s="5">
        <v>537909.63</v>
      </c>
      <c r="W105" s="5">
        <v>9567722.419999996</v>
      </c>
      <c r="X105" s="5">
        <v>0</v>
      </c>
      <c r="Y105" s="6">
        <f t="shared" si="19"/>
        <v>6503.638798279605</v>
      </c>
      <c r="Z105" s="2"/>
      <c r="AA105" s="14">
        <v>2336.7999999999997</v>
      </c>
      <c r="AB105" s="15">
        <v>877.3</v>
      </c>
      <c r="AC105" s="16">
        <v>16171986.7</v>
      </c>
      <c r="AD105" s="16">
        <v>-1067941.57</v>
      </c>
      <c r="AE105" s="16">
        <v>0</v>
      </c>
      <c r="AF105" s="16">
        <f t="shared" si="20"/>
        <v>15104045.129999999</v>
      </c>
      <c r="AG105" s="16">
        <v>4441141.3</v>
      </c>
      <c r="AH105" s="16">
        <v>467698.15</v>
      </c>
      <c r="AI105" s="16">
        <v>10195205.679999998</v>
      </c>
      <c r="AJ105" s="16">
        <v>0</v>
      </c>
      <c r="AK105" s="17">
        <f t="shared" si="21"/>
        <v>6463.5591963368715</v>
      </c>
      <c r="AM105" s="3">
        <v>2336.7999999999997</v>
      </c>
      <c r="AN105" s="4">
        <v>877.3</v>
      </c>
      <c r="AO105" s="5">
        <v>16171986.7</v>
      </c>
      <c r="AP105" s="5">
        <v>-1132565.53</v>
      </c>
      <c r="AQ105" s="5">
        <v>0</v>
      </c>
      <c r="AR105" s="5">
        <f t="shared" si="22"/>
        <v>15039421.17</v>
      </c>
      <c r="AS105" s="5">
        <v>4441141.3</v>
      </c>
      <c r="AT105" s="5">
        <v>467698.15</v>
      </c>
      <c r="AU105" s="5">
        <v>10130581.72</v>
      </c>
      <c r="AV105" s="5">
        <v>0</v>
      </c>
      <c r="AW105" s="35">
        <f t="shared" si="23"/>
        <v>6435.904300753167</v>
      </c>
      <c r="AX105" s="63">
        <f t="shared" si="24"/>
        <v>-11.500000000000455</v>
      </c>
      <c r="AY105" s="32">
        <f t="shared" si="25"/>
        <v>-62.700000000000045</v>
      </c>
      <c r="AZ105" s="63">
        <f t="shared" si="26"/>
        <v>-67.73449842964783</v>
      </c>
      <c r="BA105" s="32">
        <f t="shared" si="27"/>
        <v>-233073.8221210055</v>
      </c>
      <c r="BB105" s="63">
        <f t="shared" si="28"/>
        <v>-67.73449752643774</v>
      </c>
      <c r="BC105" s="32">
        <f t="shared" si="29"/>
        <v>-233073.81999999844</v>
      </c>
      <c r="BD105" s="42">
        <f t="shared" si="30"/>
        <v>-27.654895583704274</v>
      </c>
      <c r="BE105" s="6">
        <f t="shared" si="31"/>
        <v>-64623.95999999903</v>
      </c>
    </row>
    <row r="106" spans="1:57" ht="15">
      <c r="A106" s="42" t="s">
        <v>124</v>
      </c>
      <c r="B106" s="6" t="s">
        <v>126</v>
      </c>
      <c r="C106" s="3">
        <v>180.5</v>
      </c>
      <c r="D106" s="4">
        <v>27</v>
      </c>
      <c r="E106" s="5">
        <v>2121437.15</v>
      </c>
      <c r="F106" s="5">
        <v>-134625.487575596</v>
      </c>
      <c r="G106" s="5">
        <v>0</v>
      </c>
      <c r="H106" s="5">
        <f t="shared" si="16"/>
        <v>1986811.662424404</v>
      </c>
      <c r="I106" s="5">
        <v>241838.72</v>
      </c>
      <c r="J106" s="5">
        <v>31758.538000000004</v>
      </c>
      <c r="K106" s="5">
        <v>1713214.404424404</v>
      </c>
      <c r="L106" s="5">
        <v>0</v>
      </c>
      <c r="M106" s="6">
        <f t="shared" si="17"/>
        <v>11007.266827836032</v>
      </c>
      <c r="N106" s="5"/>
      <c r="O106" s="3">
        <v>180.5</v>
      </c>
      <c r="P106" s="4">
        <v>27</v>
      </c>
      <c r="Q106" s="5">
        <v>2121437.15</v>
      </c>
      <c r="R106" s="5">
        <v>-134625.49</v>
      </c>
      <c r="S106" s="5">
        <v>0</v>
      </c>
      <c r="T106" s="5">
        <f t="shared" si="18"/>
        <v>1986811.66</v>
      </c>
      <c r="U106" s="5">
        <v>241838.72</v>
      </c>
      <c r="V106" s="5">
        <v>31758.54</v>
      </c>
      <c r="W106" s="5">
        <v>1713214.4</v>
      </c>
      <c r="X106" s="5">
        <v>0</v>
      </c>
      <c r="Y106" s="6">
        <f t="shared" si="19"/>
        <v>11007.266814404431</v>
      </c>
      <c r="Z106" s="2"/>
      <c r="AA106" s="14">
        <v>187.9</v>
      </c>
      <c r="AB106" s="15">
        <v>51.1</v>
      </c>
      <c r="AC106" s="16">
        <v>2207668.73</v>
      </c>
      <c r="AD106" s="16">
        <v>-145786.74</v>
      </c>
      <c r="AE106" s="16">
        <v>0</v>
      </c>
      <c r="AF106" s="16">
        <f t="shared" si="20"/>
        <v>2061881.99</v>
      </c>
      <c r="AG106" s="16">
        <v>246414.69</v>
      </c>
      <c r="AH106" s="16">
        <v>26824.26</v>
      </c>
      <c r="AI106" s="16">
        <v>1788643.04</v>
      </c>
      <c r="AJ106" s="16">
        <v>0</v>
      </c>
      <c r="AK106" s="17">
        <f t="shared" si="21"/>
        <v>10973.294252261841</v>
      </c>
      <c r="AM106" s="3">
        <v>187.9</v>
      </c>
      <c r="AN106" s="4">
        <v>51.1</v>
      </c>
      <c r="AO106" s="5">
        <v>2207668.73</v>
      </c>
      <c r="AP106" s="5">
        <v>-154608.68</v>
      </c>
      <c r="AQ106" s="5">
        <v>0</v>
      </c>
      <c r="AR106" s="5">
        <f t="shared" si="22"/>
        <v>2053060.05</v>
      </c>
      <c r="AS106" s="5">
        <v>246414.69</v>
      </c>
      <c r="AT106" s="5">
        <v>26824.26</v>
      </c>
      <c r="AU106" s="5">
        <v>1779821.1</v>
      </c>
      <c r="AV106" s="5">
        <v>0</v>
      </c>
      <c r="AW106" s="35">
        <f t="shared" si="23"/>
        <v>10926.344065992549</v>
      </c>
      <c r="AX106" s="63">
        <f t="shared" si="24"/>
        <v>7.400000000000006</v>
      </c>
      <c r="AY106" s="32">
        <f t="shared" si="25"/>
        <v>24.1</v>
      </c>
      <c r="AZ106" s="63">
        <f t="shared" si="26"/>
        <v>-80.92276184348339</v>
      </c>
      <c r="BA106" s="32">
        <f t="shared" si="27"/>
        <v>66248.3875755961</v>
      </c>
      <c r="BB106" s="63">
        <f t="shared" si="28"/>
        <v>-80.92274841188191</v>
      </c>
      <c r="BC106" s="32">
        <f t="shared" si="29"/>
        <v>66248.39000000013</v>
      </c>
      <c r="BD106" s="42">
        <f t="shared" si="30"/>
        <v>-46.95018626929232</v>
      </c>
      <c r="BE106" s="6">
        <f t="shared" si="31"/>
        <v>-8821.939999999944</v>
      </c>
    </row>
    <row r="107" spans="1:57" ht="15">
      <c r="A107" s="42" t="s">
        <v>124</v>
      </c>
      <c r="B107" s="6" t="s">
        <v>127</v>
      </c>
      <c r="C107" s="3">
        <v>303.8</v>
      </c>
      <c r="D107" s="4">
        <v>62</v>
      </c>
      <c r="E107" s="5">
        <v>2895424.38</v>
      </c>
      <c r="F107" s="5">
        <v>-183742.38374008288</v>
      </c>
      <c r="G107" s="5">
        <v>0</v>
      </c>
      <c r="H107" s="5">
        <f t="shared" si="16"/>
        <v>2711681.996259917</v>
      </c>
      <c r="I107" s="5">
        <v>422005.02</v>
      </c>
      <c r="J107" s="5">
        <v>40733.513100000004</v>
      </c>
      <c r="K107" s="5">
        <v>2248943.463159917</v>
      </c>
      <c r="L107" s="5">
        <v>0</v>
      </c>
      <c r="M107" s="6">
        <f t="shared" si="17"/>
        <v>8925.8788553651</v>
      </c>
      <c r="N107" s="5"/>
      <c r="O107" s="3">
        <v>299.3</v>
      </c>
      <c r="P107" s="4">
        <v>62</v>
      </c>
      <c r="Q107" s="5">
        <v>2867914.18</v>
      </c>
      <c r="R107" s="5">
        <v>-181996.6</v>
      </c>
      <c r="S107" s="5">
        <v>0</v>
      </c>
      <c r="T107" s="5">
        <f t="shared" si="18"/>
        <v>2685917.58</v>
      </c>
      <c r="U107" s="5">
        <v>422005.02</v>
      </c>
      <c r="V107" s="5">
        <v>40733.51</v>
      </c>
      <c r="W107" s="5">
        <v>2223179.0500000003</v>
      </c>
      <c r="X107" s="5">
        <v>0</v>
      </c>
      <c r="Y107" s="6">
        <f t="shared" si="19"/>
        <v>8973.997928499834</v>
      </c>
      <c r="Z107" s="2"/>
      <c r="AA107" s="14">
        <v>308.7</v>
      </c>
      <c r="AB107" s="15">
        <v>69.5</v>
      </c>
      <c r="AC107" s="16">
        <v>2933364.59</v>
      </c>
      <c r="AD107" s="16">
        <v>-193709.16</v>
      </c>
      <c r="AE107" s="16">
        <v>0</v>
      </c>
      <c r="AF107" s="16">
        <f t="shared" si="20"/>
        <v>2739655.4299999997</v>
      </c>
      <c r="AG107" s="16">
        <v>416296.56</v>
      </c>
      <c r="AH107" s="16">
        <v>40484.26</v>
      </c>
      <c r="AI107" s="16">
        <v>2282874.61</v>
      </c>
      <c r="AJ107" s="16">
        <v>0</v>
      </c>
      <c r="AK107" s="17">
        <f t="shared" si="21"/>
        <v>8874.815127955944</v>
      </c>
      <c r="AM107" s="3">
        <v>308.7</v>
      </c>
      <c r="AN107" s="4">
        <v>69.5</v>
      </c>
      <c r="AO107" s="5">
        <v>2933364.59</v>
      </c>
      <c r="AP107" s="5">
        <v>-205431.01</v>
      </c>
      <c r="AQ107" s="5">
        <v>0</v>
      </c>
      <c r="AR107" s="5">
        <f t="shared" si="22"/>
        <v>2727933.58</v>
      </c>
      <c r="AS107" s="5">
        <v>416296.56</v>
      </c>
      <c r="AT107" s="5">
        <v>40484.26</v>
      </c>
      <c r="AU107" s="5">
        <v>2271152.7600000002</v>
      </c>
      <c r="AV107" s="5">
        <v>0</v>
      </c>
      <c r="AW107" s="35">
        <f t="shared" si="23"/>
        <v>8836.843472627146</v>
      </c>
      <c r="AX107" s="63">
        <f t="shared" si="24"/>
        <v>4.899999999999977</v>
      </c>
      <c r="AY107" s="32">
        <f t="shared" si="25"/>
        <v>7.5</v>
      </c>
      <c r="AZ107" s="63">
        <f t="shared" si="26"/>
        <v>-89.03538273795311</v>
      </c>
      <c r="BA107" s="32">
        <f t="shared" si="27"/>
        <v>16251.583740083035</v>
      </c>
      <c r="BB107" s="63">
        <f t="shared" si="28"/>
        <v>-137.15445587268732</v>
      </c>
      <c r="BC107" s="32">
        <f t="shared" si="29"/>
        <v>42016</v>
      </c>
      <c r="BD107" s="42">
        <f t="shared" si="30"/>
        <v>-37.97165532879808</v>
      </c>
      <c r="BE107" s="6">
        <f t="shared" si="31"/>
        <v>-11721.849999999627</v>
      </c>
    </row>
    <row r="108" spans="1:57" ht="15">
      <c r="A108" s="42" t="s">
        <v>124</v>
      </c>
      <c r="B108" s="6" t="s">
        <v>128</v>
      </c>
      <c r="C108" s="3">
        <v>154.4</v>
      </c>
      <c r="D108" s="4">
        <v>45</v>
      </c>
      <c r="E108" s="5">
        <v>1955475.84</v>
      </c>
      <c r="F108" s="5">
        <v>-124093.65434290531</v>
      </c>
      <c r="G108" s="5">
        <v>0</v>
      </c>
      <c r="H108" s="5">
        <f t="shared" si="16"/>
        <v>1831382.1856570947</v>
      </c>
      <c r="I108" s="5">
        <v>1200323.32</v>
      </c>
      <c r="J108" s="5">
        <v>70705.14360000001</v>
      </c>
      <c r="K108" s="5">
        <v>560353.7220570946</v>
      </c>
      <c r="L108" s="5">
        <v>0</v>
      </c>
      <c r="M108" s="6">
        <f t="shared" si="17"/>
        <v>11861.283585862011</v>
      </c>
      <c r="N108" s="5"/>
      <c r="O108" s="3">
        <v>153.9</v>
      </c>
      <c r="P108" s="4">
        <v>45</v>
      </c>
      <c r="Q108" s="5">
        <v>1951206.3599999999</v>
      </c>
      <c r="R108" s="5">
        <v>-123822.72</v>
      </c>
      <c r="S108" s="5">
        <v>0</v>
      </c>
      <c r="T108" s="5">
        <f t="shared" si="18"/>
        <v>1827383.64</v>
      </c>
      <c r="U108" s="5">
        <v>1200323.32</v>
      </c>
      <c r="V108" s="5">
        <v>70705.14</v>
      </c>
      <c r="W108" s="5">
        <v>556355.1799999998</v>
      </c>
      <c r="X108" s="5">
        <v>0</v>
      </c>
      <c r="Y108" s="6">
        <f t="shared" si="19"/>
        <v>11873.837816764131</v>
      </c>
      <c r="Z108" s="2"/>
      <c r="AA108" s="14">
        <v>161.1</v>
      </c>
      <c r="AB108" s="15">
        <v>64.1</v>
      </c>
      <c r="AC108" s="16">
        <v>2039621.96</v>
      </c>
      <c r="AD108" s="16">
        <v>-134689.52</v>
      </c>
      <c r="AE108" s="16">
        <v>0</v>
      </c>
      <c r="AF108" s="16">
        <f t="shared" si="20"/>
        <v>1904932.44</v>
      </c>
      <c r="AG108" s="16">
        <v>1013631.1</v>
      </c>
      <c r="AH108" s="16">
        <v>87273.76</v>
      </c>
      <c r="AI108" s="16">
        <v>804027.58</v>
      </c>
      <c r="AJ108" s="16">
        <v>0</v>
      </c>
      <c r="AK108" s="17">
        <f t="shared" si="21"/>
        <v>11824.534078212291</v>
      </c>
      <c r="AM108" s="3">
        <v>161.1</v>
      </c>
      <c r="AN108" s="4">
        <v>64.1</v>
      </c>
      <c r="AO108" s="5">
        <v>2039621.96</v>
      </c>
      <c r="AP108" s="5">
        <v>-142839.93</v>
      </c>
      <c r="AQ108" s="5">
        <v>0</v>
      </c>
      <c r="AR108" s="5">
        <f t="shared" si="22"/>
        <v>1896782.03</v>
      </c>
      <c r="AS108" s="5">
        <v>1013631.1</v>
      </c>
      <c r="AT108" s="5">
        <v>87273.76</v>
      </c>
      <c r="AU108" s="5">
        <v>795877.17</v>
      </c>
      <c r="AV108" s="5">
        <v>0</v>
      </c>
      <c r="AW108" s="35">
        <f t="shared" si="23"/>
        <v>11773.941837368095</v>
      </c>
      <c r="AX108" s="63">
        <f t="shared" si="24"/>
        <v>6.699999999999989</v>
      </c>
      <c r="AY108" s="32">
        <f t="shared" si="25"/>
        <v>19.099999999999994</v>
      </c>
      <c r="AZ108" s="63">
        <f t="shared" si="26"/>
        <v>-87.34174849391638</v>
      </c>
      <c r="BA108" s="32">
        <f t="shared" si="27"/>
        <v>65399.84434290533</v>
      </c>
      <c r="BB108" s="63">
        <f t="shared" si="28"/>
        <v>-99.89597939603664</v>
      </c>
      <c r="BC108" s="32">
        <f t="shared" si="29"/>
        <v>69398.39000000013</v>
      </c>
      <c r="BD108" s="42">
        <f t="shared" si="30"/>
        <v>-50.59224084419657</v>
      </c>
      <c r="BE108" s="6">
        <f t="shared" si="31"/>
        <v>-8150.409999999916</v>
      </c>
    </row>
    <row r="109" spans="1:57" ht="15">
      <c r="A109" s="42" t="s">
        <v>129</v>
      </c>
      <c r="B109" s="6" t="s">
        <v>130</v>
      </c>
      <c r="C109" s="3">
        <v>140.7</v>
      </c>
      <c r="D109" s="4">
        <v>51</v>
      </c>
      <c r="E109" s="5">
        <v>1834579.23</v>
      </c>
      <c r="F109" s="5">
        <v>-116421.60755731627</v>
      </c>
      <c r="G109" s="5">
        <v>0</v>
      </c>
      <c r="H109" s="5">
        <f t="shared" si="16"/>
        <v>1718157.6224426837</v>
      </c>
      <c r="I109" s="5">
        <v>1117757.31</v>
      </c>
      <c r="J109" s="5">
        <v>111625.65015</v>
      </c>
      <c r="K109" s="5">
        <v>488774.6622926836</v>
      </c>
      <c r="L109" s="5">
        <v>0</v>
      </c>
      <c r="M109" s="6">
        <f t="shared" si="17"/>
        <v>12211.496961213104</v>
      </c>
      <c r="N109" s="5"/>
      <c r="O109" s="3">
        <v>140.7</v>
      </c>
      <c r="P109" s="4">
        <v>51</v>
      </c>
      <c r="Q109" s="5">
        <v>1834579.23</v>
      </c>
      <c r="R109" s="5">
        <v>-116421.61</v>
      </c>
      <c r="S109" s="5">
        <v>0</v>
      </c>
      <c r="T109" s="5">
        <f t="shared" si="18"/>
        <v>1718157.6199999999</v>
      </c>
      <c r="U109" s="5">
        <v>1117757.31</v>
      </c>
      <c r="V109" s="5">
        <v>111625.65</v>
      </c>
      <c r="W109" s="5">
        <v>488774.6599999998</v>
      </c>
      <c r="X109" s="5">
        <v>0</v>
      </c>
      <c r="Y109" s="6">
        <f t="shared" si="19"/>
        <v>12211.496943852168</v>
      </c>
      <c r="Z109" s="2"/>
      <c r="AA109" s="14">
        <v>137.5</v>
      </c>
      <c r="AB109" s="15">
        <v>43.4</v>
      </c>
      <c r="AC109" s="16">
        <v>1793659.22</v>
      </c>
      <c r="AD109" s="16">
        <v>-118447</v>
      </c>
      <c r="AE109" s="16">
        <v>0</v>
      </c>
      <c r="AF109" s="16">
        <f t="shared" si="20"/>
        <v>1675212.22</v>
      </c>
      <c r="AG109" s="16">
        <v>1488525.27</v>
      </c>
      <c r="AH109" s="16">
        <v>92639.64</v>
      </c>
      <c r="AI109" s="16">
        <v>94047.30999999995</v>
      </c>
      <c r="AJ109" s="16">
        <v>0</v>
      </c>
      <c r="AK109" s="17">
        <f t="shared" si="21"/>
        <v>12183.3616</v>
      </c>
      <c r="AM109" s="3">
        <v>137.5</v>
      </c>
      <c r="AN109" s="4">
        <v>43.4</v>
      </c>
      <c r="AO109" s="5">
        <v>1793659.22</v>
      </c>
      <c r="AP109" s="5">
        <v>-125614.54</v>
      </c>
      <c r="AQ109" s="5">
        <v>0</v>
      </c>
      <c r="AR109" s="5">
        <f t="shared" si="22"/>
        <v>1668044.68</v>
      </c>
      <c r="AS109" s="5">
        <v>1488525.27</v>
      </c>
      <c r="AT109" s="5">
        <v>92639.64</v>
      </c>
      <c r="AU109" s="5">
        <v>86879.76999999992</v>
      </c>
      <c r="AV109" s="5">
        <v>0</v>
      </c>
      <c r="AW109" s="35">
        <f t="shared" si="23"/>
        <v>12131.234036363636</v>
      </c>
      <c r="AX109" s="63">
        <f t="shared" si="24"/>
        <v>-3.1999999999999886</v>
      </c>
      <c r="AY109" s="32">
        <f t="shared" si="25"/>
        <v>-7.600000000000001</v>
      </c>
      <c r="AZ109" s="63">
        <f t="shared" si="26"/>
        <v>-80.26292484946862</v>
      </c>
      <c r="BA109" s="32">
        <f t="shared" si="27"/>
        <v>-50112.942442683736</v>
      </c>
      <c r="BB109" s="63">
        <f t="shared" si="28"/>
        <v>-80.26290748853171</v>
      </c>
      <c r="BC109" s="32">
        <f t="shared" si="29"/>
        <v>-50112.939999999944</v>
      </c>
      <c r="BD109" s="42">
        <f t="shared" si="30"/>
        <v>-52.12756363636436</v>
      </c>
      <c r="BE109" s="6">
        <f t="shared" si="31"/>
        <v>-7167.540000000037</v>
      </c>
    </row>
    <row r="110" spans="1:57" ht="15">
      <c r="A110" s="42" t="s">
        <v>129</v>
      </c>
      <c r="B110" s="6" t="s">
        <v>131</v>
      </c>
      <c r="C110" s="3">
        <v>474</v>
      </c>
      <c r="D110" s="4">
        <v>149</v>
      </c>
      <c r="E110" s="5">
        <v>3759716.62</v>
      </c>
      <c r="F110" s="5">
        <v>-238589.9969337163</v>
      </c>
      <c r="G110" s="5">
        <v>0</v>
      </c>
      <c r="H110" s="5">
        <f t="shared" si="16"/>
        <v>3521126.6230662838</v>
      </c>
      <c r="I110" s="5">
        <v>1841604.16</v>
      </c>
      <c r="J110" s="5">
        <v>251004.58740000005</v>
      </c>
      <c r="K110" s="5">
        <v>1428517.8756662838</v>
      </c>
      <c r="L110" s="5">
        <v>0</v>
      </c>
      <c r="M110" s="6">
        <f t="shared" si="17"/>
        <v>7428.5371794647335</v>
      </c>
      <c r="N110" s="5"/>
      <c r="O110" s="3">
        <v>474</v>
      </c>
      <c r="P110" s="4">
        <v>149</v>
      </c>
      <c r="Q110" s="5">
        <v>3759716.62</v>
      </c>
      <c r="R110" s="5">
        <v>-238590</v>
      </c>
      <c r="S110" s="5">
        <v>0</v>
      </c>
      <c r="T110" s="5">
        <f t="shared" si="18"/>
        <v>3521126.62</v>
      </c>
      <c r="U110" s="5">
        <v>1841604.16</v>
      </c>
      <c r="V110" s="5">
        <v>251004.59</v>
      </c>
      <c r="W110" s="5">
        <v>1428517.87</v>
      </c>
      <c r="X110" s="5">
        <v>0</v>
      </c>
      <c r="Y110" s="6">
        <f t="shared" si="19"/>
        <v>7428.537172995781</v>
      </c>
      <c r="Z110" s="2"/>
      <c r="AA110" s="14">
        <v>464.90000000000003</v>
      </c>
      <c r="AB110" s="15">
        <v>133.4</v>
      </c>
      <c r="AC110" s="16">
        <v>3681362.62</v>
      </c>
      <c r="AD110" s="16">
        <v>-243104.34</v>
      </c>
      <c r="AE110" s="16">
        <v>0</v>
      </c>
      <c r="AF110" s="16">
        <f t="shared" si="20"/>
        <v>3438258.2800000003</v>
      </c>
      <c r="AG110" s="16">
        <v>1910592.91</v>
      </c>
      <c r="AH110" s="16">
        <v>320578.79</v>
      </c>
      <c r="AI110" s="16">
        <v>1207086.5800000003</v>
      </c>
      <c r="AJ110" s="16">
        <v>0</v>
      </c>
      <c r="AK110" s="17">
        <f t="shared" si="21"/>
        <v>7395.69429984943</v>
      </c>
      <c r="AM110" s="3">
        <v>464.90000000000003</v>
      </c>
      <c r="AN110" s="4">
        <v>133.4</v>
      </c>
      <c r="AO110" s="5">
        <v>3681362.62</v>
      </c>
      <c r="AP110" s="5">
        <v>-257815.23</v>
      </c>
      <c r="AQ110" s="5">
        <v>0</v>
      </c>
      <c r="AR110" s="5">
        <f t="shared" si="22"/>
        <v>3423547.39</v>
      </c>
      <c r="AS110" s="5">
        <v>1910592.91</v>
      </c>
      <c r="AT110" s="5">
        <v>320578.79</v>
      </c>
      <c r="AU110" s="5">
        <v>1192375.6900000002</v>
      </c>
      <c r="AV110" s="5">
        <v>0</v>
      </c>
      <c r="AW110" s="35">
        <f t="shared" si="23"/>
        <v>7364.051172295117</v>
      </c>
      <c r="AX110" s="63">
        <f t="shared" si="24"/>
        <v>-9.099999999999966</v>
      </c>
      <c r="AY110" s="32">
        <f t="shared" si="25"/>
        <v>-15.599999999999994</v>
      </c>
      <c r="AZ110" s="63">
        <f t="shared" si="26"/>
        <v>-64.48600716961664</v>
      </c>
      <c r="BA110" s="32">
        <f t="shared" si="27"/>
        <v>-97579.23306628363</v>
      </c>
      <c r="BB110" s="63">
        <f t="shared" si="28"/>
        <v>-64.48600070066368</v>
      </c>
      <c r="BC110" s="32">
        <f t="shared" si="29"/>
        <v>-97579.22999999998</v>
      </c>
      <c r="BD110" s="42">
        <f t="shared" si="30"/>
        <v>-31.64312755431274</v>
      </c>
      <c r="BE110" s="6">
        <f t="shared" si="31"/>
        <v>-14710.89000000013</v>
      </c>
    </row>
    <row r="111" spans="1:57" ht="15">
      <c r="A111" s="42" t="s">
        <v>129</v>
      </c>
      <c r="B111" s="6" t="s">
        <v>132</v>
      </c>
      <c r="C111" s="3">
        <v>21208.3</v>
      </c>
      <c r="D111" s="4">
        <v>8864</v>
      </c>
      <c r="E111" s="5">
        <v>149099099.32</v>
      </c>
      <c r="F111" s="5">
        <v>-9461764.607562007</v>
      </c>
      <c r="G111" s="5">
        <v>-2387344.6402896997</v>
      </c>
      <c r="H111" s="5">
        <f t="shared" si="16"/>
        <v>137249990.0721483</v>
      </c>
      <c r="I111" s="5">
        <v>49641018.61</v>
      </c>
      <c r="J111" s="5">
        <v>6983993.892400001</v>
      </c>
      <c r="K111" s="5">
        <v>80624977.5697483</v>
      </c>
      <c r="L111" s="5">
        <v>0</v>
      </c>
      <c r="M111" s="6">
        <f t="shared" si="17"/>
        <v>6471.522473378267</v>
      </c>
      <c r="N111" s="5"/>
      <c r="O111" s="3">
        <v>20981.100000000002</v>
      </c>
      <c r="P111" s="4">
        <v>8864</v>
      </c>
      <c r="Q111" s="5">
        <v>147899787.02999997</v>
      </c>
      <c r="R111" s="5">
        <v>-9385656.78</v>
      </c>
      <c r="S111" s="5">
        <v>-2726611.4699999997</v>
      </c>
      <c r="T111" s="5">
        <f t="shared" si="18"/>
        <v>135787518.77999997</v>
      </c>
      <c r="U111" s="5">
        <v>49641018.61</v>
      </c>
      <c r="V111" s="5">
        <v>6983993.89</v>
      </c>
      <c r="W111" s="5">
        <v>79162506.27999997</v>
      </c>
      <c r="X111" s="5">
        <v>0</v>
      </c>
      <c r="Y111" s="6">
        <f t="shared" si="19"/>
        <v>6471.8970301843065</v>
      </c>
      <c r="Z111" s="2"/>
      <c r="AA111" s="14">
        <v>21025.2</v>
      </c>
      <c r="AB111" s="15">
        <v>8551</v>
      </c>
      <c r="AC111" s="16">
        <v>148505520.85</v>
      </c>
      <c r="AD111" s="16">
        <v>-9806786.36</v>
      </c>
      <c r="AE111" s="16">
        <v>-2820933.63</v>
      </c>
      <c r="AF111" s="16">
        <f t="shared" si="20"/>
        <v>135877800.86</v>
      </c>
      <c r="AG111" s="16">
        <v>50426037.58</v>
      </c>
      <c r="AH111" s="16">
        <v>6023933.29</v>
      </c>
      <c r="AI111" s="16">
        <v>79427829.99000001</v>
      </c>
      <c r="AJ111" s="16">
        <v>0</v>
      </c>
      <c r="AK111" s="17">
        <f t="shared" si="21"/>
        <v>6462.616329927897</v>
      </c>
      <c r="AM111" s="3">
        <v>21025.2</v>
      </c>
      <c r="AN111" s="4">
        <v>8551</v>
      </c>
      <c r="AO111" s="5">
        <v>148505520.85</v>
      </c>
      <c r="AP111" s="5">
        <v>-10400220.88</v>
      </c>
      <c r="AQ111" s="5">
        <v>-2808864.4050000003</v>
      </c>
      <c r="AR111" s="5">
        <f t="shared" si="22"/>
        <v>135296435.565</v>
      </c>
      <c r="AS111" s="5">
        <v>50426037.58</v>
      </c>
      <c r="AT111" s="5">
        <v>6023933.29</v>
      </c>
      <c r="AU111" s="5">
        <v>78846464.695</v>
      </c>
      <c r="AV111" s="5">
        <v>0</v>
      </c>
      <c r="AW111" s="35">
        <f t="shared" si="23"/>
        <v>6434.9654493179605</v>
      </c>
      <c r="AX111" s="63">
        <f t="shared" si="24"/>
        <v>-183.09999999999854</v>
      </c>
      <c r="AY111" s="32">
        <f t="shared" si="25"/>
        <v>-313</v>
      </c>
      <c r="AZ111" s="63">
        <f t="shared" si="26"/>
        <v>-36.5570240603065</v>
      </c>
      <c r="BA111" s="32">
        <f t="shared" si="27"/>
        <v>-1953554.5071482956</v>
      </c>
      <c r="BB111" s="63">
        <f t="shared" si="28"/>
        <v>-36.93158086634594</v>
      </c>
      <c r="BC111" s="32">
        <f t="shared" si="29"/>
        <v>-491083.2149999738</v>
      </c>
      <c r="BD111" s="42">
        <f t="shared" si="30"/>
        <v>-27.650880609936394</v>
      </c>
      <c r="BE111" s="6">
        <f t="shared" si="31"/>
        <v>-581365.2950000167</v>
      </c>
    </row>
    <row r="112" spans="1:57" ht="15">
      <c r="A112" s="42" t="s">
        <v>133</v>
      </c>
      <c r="B112" s="6" t="s">
        <v>134</v>
      </c>
      <c r="C112" s="3">
        <v>110</v>
      </c>
      <c r="D112" s="4">
        <v>21</v>
      </c>
      <c r="E112" s="5">
        <v>1513984.02</v>
      </c>
      <c r="F112" s="5">
        <v>-96076.77365042886</v>
      </c>
      <c r="G112" s="5">
        <v>0</v>
      </c>
      <c r="H112" s="5">
        <f t="shared" si="16"/>
        <v>1417907.2463495713</v>
      </c>
      <c r="I112" s="5">
        <v>677419.73</v>
      </c>
      <c r="J112" s="5">
        <v>84825.40745000001</v>
      </c>
      <c r="K112" s="5">
        <v>655662.1088995712</v>
      </c>
      <c r="L112" s="5">
        <v>0</v>
      </c>
      <c r="M112" s="6">
        <f t="shared" si="17"/>
        <v>12890.065875905193</v>
      </c>
      <c r="N112" s="5"/>
      <c r="O112" s="3">
        <v>110</v>
      </c>
      <c r="P112" s="4">
        <v>21</v>
      </c>
      <c r="Q112" s="5">
        <v>1513984.02</v>
      </c>
      <c r="R112" s="5">
        <v>-96076.77</v>
      </c>
      <c r="S112" s="5">
        <v>0</v>
      </c>
      <c r="T112" s="5">
        <f t="shared" si="18"/>
        <v>1417907.25</v>
      </c>
      <c r="U112" s="5">
        <v>677419.73</v>
      </c>
      <c r="V112" s="5">
        <v>84825.41</v>
      </c>
      <c r="W112" s="5">
        <v>655662.11</v>
      </c>
      <c r="X112" s="5">
        <v>0</v>
      </c>
      <c r="Y112" s="6">
        <f t="shared" si="19"/>
        <v>12890.065909090908</v>
      </c>
      <c r="Z112" s="2"/>
      <c r="AA112" s="14">
        <v>105.8</v>
      </c>
      <c r="AB112" s="15">
        <v>29.5</v>
      </c>
      <c r="AC112" s="16">
        <v>1481847.92</v>
      </c>
      <c r="AD112" s="16">
        <v>-97856.07</v>
      </c>
      <c r="AE112" s="16">
        <v>0</v>
      </c>
      <c r="AF112" s="16">
        <f t="shared" si="20"/>
        <v>1383991.8499999999</v>
      </c>
      <c r="AG112" s="16">
        <v>685585.38</v>
      </c>
      <c r="AH112" s="16">
        <v>70244.54</v>
      </c>
      <c r="AI112" s="16">
        <v>628161.9299999998</v>
      </c>
      <c r="AJ112" s="16">
        <v>0</v>
      </c>
      <c r="AK112" s="17">
        <f t="shared" si="21"/>
        <v>13081.208412098298</v>
      </c>
      <c r="AM112" s="3">
        <v>105.8</v>
      </c>
      <c r="AN112" s="4">
        <v>29.5</v>
      </c>
      <c r="AO112" s="5">
        <v>1481847.92</v>
      </c>
      <c r="AP112" s="5">
        <v>-103777.59</v>
      </c>
      <c r="AQ112" s="5">
        <v>0</v>
      </c>
      <c r="AR112" s="5">
        <f t="shared" si="22"/>
        <v>1378070.3299999998</v>
      </c>
      <c r="AS112" s="5">
        <v>685585.38</v>
      </c>
      <c r="AT112" s="5">
        <v>70244.54</v>
      </c>
      <c r="AU112" s="5">
        <v>622240.4099999998</v>
      </c>
      <c r="AV112" s="5">
        <v>0</v>
      </c>
      <c r="AW112" s="35">
        <f t="shared" si="23"/>
        <v>13025.239413988656</v>
      </c>
      <c r="AX112" s="63">
        <f t="shared" si="24"/>
        <v>-4.200000000000003</v>
      </c>
      <c r="AY112" s="32">
        <f t="shared" si="25"/>
        <v>8.5</v>
      </c>
      <c r="AZ112" s="63">
        <f t="shared" si="26"/>
        <v>135.17353808346343</v>
      </c>
      <c r="BA112" s="32">
        <f t="shared" si="27"/>
        <v>-39836.91634957143</v>
      </c>
      <c r="BB112" s="63">
        <f t="shared" si="28"/>
        <v>135.173504897748</v>
      </c>
      <c r="BC112" s="32">
        <f t="shared" si="29"/>
        <v>-39836.92000000016</v>
      </c>
      <c r="BD112" s="42">
        <f t="shared" si="30"/>
        <v>-55.96899810964169</v>
      </c>
      <c r="BE112" s="6">
        <f t="shared" si="31"/>
        <v>-5921.520000000019</v>
      </c>
    </row>
    <row r="113" spans="1:57" ht="15">
      <c r="A113" s="42" t="s">
        <v>135</v>
      </c>
      <c r="B113" s="6" t="s">
        <v>135</v>
      </c>
      <c r="C113" s="3">
        <v>2396.7000000000003</v>
      </c>
      <c r="D113" s="4">
        <v>722</v>
      </c>
      <c r="E113" s="5">
        <v>16561268.9</v>
      </c>
      <c r="F113" s="5">
        <v>-1050970.9894224557</v>
      </c>
      <c r="G113" s="5">
        <v>0</v>
      </c>
      <c r="H113" s="5">
        <f t="shared" si="16"/>
        <v>15510297.910577545</v>
      </c>
      <c r="I113" s="5">
        <v>8848323.25</v>
      </c>
      <c r="J113" s="5">
        <v>796809.0025000001</v>
      </c>
      <c r="K113" s="5">
        <v>5865165.6580775445</v>
      </c>
      <c r="L113" s="5">
        <v>0</v>
      </c>
      <c r="M113" s="6">
        <f t="shared" si="17"/>
        <v>6471.52247280742</v>
      </c>
      <c r="N113" s="5"/>
      <c r="O113" s="3">
        <v>2289.7000000000003</v>
      </c>
      <c r="P113" s="4">
        <v>722</v>
      </c>
      <c r="Q113" s="5">
        <v>15822811.57</v>
      </c>
      <c r="R113" s="5">
        <v>-1004108.81</v>
      </c>
      <c r="S113" s="5">
        <v>0</v>
      </c>
      <c r="T113" s="5">
        <f t="shared" si="18"/>
        <v>14818702.76</v>
      </c>
      <c r="U113" s="5">
        <v>8848323.25</v>
      </c>
      <c r="V113" s="5">
        <v>796809</v>
      </c>
      <c r="W113" s="5">
        <v>5173570.51</v>
      </c>
      <c r="X113" s="5">
        <v>0</v>
      </c>
      <c r="Y113" s="6">
        <f t="shared" si="19"/>
        <v>6471.897086954622</v>
      </c>
      <c r="Z113" s="2"/>
      <c r="AA113" s="14">
        <v>2267.3</v>
      </c>
      <c r="AB113" s="15">
        <v>835.4</v>
      </c>
      <c r="AC113" s="16">
        <v>15688718.39</v>
      </c>
      <c r="AD113" s="16">
        <v>-1036028.21</v>
      </c>
      <c r="AE113" s="16">
        <v>0</v>
      </c>
      <c r="AF113" s="16">
        <f t="shared" si="20"/>
        <v>14652690.18</v>
      </c>
      <c r="AG113" s="16">
        <v>9768545.54</v>
      </c>
      <c r="AH113" s="16">
        <v>690897.37</v>
      </c>
      <c r="AI113" s="16">
        <v>4193247.2700000005</v>
      </c>
      <c r="AJ113" s="16">
        <v>0</v>
      </c>
      <c r="AK113" s="17">
        <f t="shared" si="21"/>
        <v>6462.616407180346</v>
      </c>
      <c r="AM113" s="3">
        <v>2267.3</v>
      </c>
      <c r="AN113" s="4">
        <v>835.4</v>
      </c>
      <c r="AO113" s="5">
        <v>15688718.39</v>
      </c>
      <c r="AP113" s="5">
        <v>-1098721.02</v>
      </c>
      <c r="AQ113" s="5">
        <v>0</v>
      </c>
      <c r="AR113" s="5">
        <f t="shared" si="22"/>
        <v>14589997.370000001</v>
      </c>
      <c r="AS113" s="5">
        <v>9768545.54</v>
      </c>
      <c r="AT113" s="5">
        <v>690897.37</v>
      </c>
      <c r="AU113" s="5">
        <v>4130554.460000002</v>
      </c>
      <c r="AV113" s="5">
        <v>0</v>
      </c>
      <c r="AW113" s="35">
        <f t="shared" si="23"/>
        <v>6434.96554051074</v>
      </c>
      <c r="AX113" s="63">
        <f t="shared" si="24"/>
        <v>-129.4000000000001</v>
      </c>
      <c r="AY113" s="32">
        <f t="shared" si="25"/>
        <v>113.39999999999998</v>
      </c>
      <c r="AZ113" s="63">
        <f t="shared" si="26"/>
        <v>-36.556932296680316</v>
      </c>
      <c r="BA113" s="32">
        <f t="shared" si="27"/>
        <v>-920300.5405775439</v>
      </c>
      <c r="BB113" s="63">
        <f t="shared" si="28"/>
        <v>-36.931546443882326</v>
      </c>
      <c r="BC113" s="32">
        <f t="shared" si="29"/>
        <v>-228705.38999999873</v>
      </c>
      <c r="BD113" s="42">
        <f t="shared" si="30"/>
        <v>-27.65086666960633</v>
      </c>
      <c r="BE113" s="6">
        <f t="shared" si="31"/>
        <v>-62692.80999999866</v>
      </c>
    </row>
    <row r="114" spans="1:57" ht="15">
      <c r="A114" s="42" t="s">
        <v>136</v>
      </c>
      <c r="B114" s="6" t="s">
        <v>136</v>
      </c>
      <c r="C114" s="3">
        <v>2871.1</v>
      </c>
      <c r="D114" s="4">
        <v>1454</v>
      </c>
      <c r="E114" s="5">
        <v>19963034.240000002</v>
      </c>
      <c r="F114" s="5">
        <v>-1266845.5523409299</v>
      </c>
      <c r="G114" s="5">
        <v>0</v>
      </c>
      <c r="H114" s="5">
        <f t="shared" si="16"/>
        <v>18696188.687659074</v>
      </c>
      <c r="I114" s="5">
        <v>7001790.45</v>
      </c>
      <c r="J114" s="5">
        <v>898749.4719000001</v>
      </c>
      <c r="K114" s="5">
        <v>10795648.765759075</v>
      </c>
      <c r="L114" s="5">
        <v>0</v>
      </c>
      <c r="M114" s="6">
        <f t="shared" si="17"/>
        <v>6511.85562594792</v>
      </c>
      <c r="N114" s="5"/>
      <c r="O114" s="3">
        <v>2875.6</v>
      </c>
      <c r="P114" s="4">
        <v>1454</v>
      </c>
      <c r="Q114" s="5">
        <v>19992547.23</v>
      </c>
      <c r="R114" s="5">
        <v>-1268718.44</v>
      </c>
      <c r="S114" s="5">
        <v>0</v>
      </c>
      <c r="T114" s="5">
        <f t="shared" si="18"/>
        <v>18723828.79</v>
      </c>
      <c r="U114" s="5">
        <v>7001790.45</v>
      </c>
      <c r="V114" s="5">
        <v>898749.47</v>
      </c>
      <c r="W114" s="5">
        <v>10823288.87</v>
      </c>
      <c r="X114" s="5">
        <v>0</v>
      </c>
      <c r="Y114" s="6">
        <f t="shared" si="19"/>
        <v>6511.277225622479</v>
      </c>
      <c r="Z114" s="2"/>
      <c r="AA114" s="14">
        <v>2873.4</v>
      </c>
      <c r="AB114" s="15">
        <v>1521.2</v>
      </c>
      <c r="AC114" s="16">
        <v>20064101.52</v>
      </c>
      <c r="AD114" s="16">
        <v>-1324963.25</v>
      </c>
      <c r="AE114" s="16">
        <v>0</v>
      </c>
      <c r="AF114" s="16">
        <f t="shared" si="20"/>
        <v>18739138.27</v>
      </c>
      <c r="AG114" s="16">
        <v>8076301.77</v>
      </c>
      <c r="AH114" s="16">
        <v>799587.02</v>
      </c>
      <c r="AI114" s="16">
        <v>9863249.48</v>
      </c>
      <c r="AJ114" s="16">
        <v>0</v>
      </c>
      <c r="AK114" s="17">
        <f t="shared" si="21"/>
        <v>6521.590544302916</v>
      </c>
      <c r="AM114" s="3">
        <v>2873.4</v>
      </c>
      <c r="AN114" s="4">
        <v>1521.2</v>
      </c>
      <c r="AO114" s="5">
        <v>20064101.52</v>
      </c>
      <c r="AP114" s="5">
        <v>-1405140.27</v>
      </c>
      <c r="AQ114" s="5">
        <v>0</v>
      </c>
      <c r="AR114" s="5">
        <f t="shared" si="22"/>
        <v>18658961.25</v>
      </c>
      <c r="AS114" s="5">
        <v>8076301.77</v>
      </c>
      <c r="AT114" s="5">
        <v>799587.02</v>
      </c>
      <c r="AU114" s="5">
        <v>9783072.46</v>
      </c>
      <c r="AV114" s="5">
        <v>0</v>
      </c>
      <c r="AW114" s="35">
        <f t="shared" si="23"/>
        <v>6493.687356441846</v>
      </c>
      <c r="AX114" s="63">
        <f t="shared" si="24"/>
        <v>2.300000000000182</v>
      </c>
      <c r="AY114" s="32">
        <f t="shared" si="25"/>
        <v>67.20000000000005</v>
      </c>
      <c r="AZ114" s="63">
        <f t="shared" si="26"/>
        <v>-18.168269506074466</v>
      </c>
      <c r="BA114" s="32">
        <f t="shared" si="27"/>
        <v>-37227.43765907362</v>
      </c>
      <c r="BB114" s="63">
        <f t="shared" si="28"/>
        <v>-17.589869180633286</v>
      </c>
      <c r="BC114" s="32">
        <f t="shared" si="29"/>
        <v>-64867.539999999106</v>
      </c>
      <c r="BD114" s="42">
        <f t="shared" si="30"/>
        <v>-27.903187861070364</v>
      </c>
      <c r="BE114" s="6">
        <f t="shared" si="31"/>
        <v>-80177.01999999955</v>
      </c>
    </row>
    <row r="115" spans="1:57" ht="15">
      <c r="A115" s="42" t="s">
        <v>136</v>
      </c>
      <c r="B115" s="6" t="s">
        <v>55</v>
      </c>
      <c r="C115" s="3">
        <v>665.1999999999999</v>
      </c>
      <c r="D115" s="4">
        <v>230</v>
      </c>
      <c r="E115" s="5">
        <v>5172874.7</v>
      </c>
      <c r="F115" s="5">
        <v>-328268.39986985474</v>
      </c>
      <c r="G115" s="5">
        <v>0</v>
      </c>
      <c r="H115" s="5">
        <f t="shared" si="16"/>
        <v>4844606.300130146</v>
      </c>
      <c r="I115" s="5">
        <v>1284851.23</v>
      </c>
      <c r="J115" s="5">
        <v>143946.27485000002</v>
      </c>
      <c r="K115" s="5">
        <v>3415808.7952801455</v>
      </c>
      <c r="L115" s="5">
        <v>0</v>
      </c>
      <c r="M115" s="6">
        <f t="shared" si="17"/>
        <v>7282.9319003760465</v>
      </c>
      <c r="N115" s="5"/>
      <c r="O115" s="3">
        <v>665.1999999999999</v>
      </c>
      <c r="P115" s="4">
        <v>230</v>
      </c>
      <c r="Q115" s="5">
        <v>5172874.7</v>
      </c>
      <c r="R115" s="5">
        <v>-328268.4</v>
      </c>
      <c r="S115" s="5">
        <v>0</v>
      </c>
      <c r="T115" s="5">
        <f t="shared" si="18"/>
        <v>4844606.3</v>
      </c>
      <c r="U115" s="5">
        <v>1284851.23</v>
      </c>
      <c r="V115" s="5">
        <v>143946.27</v>
      </c>
      <c r="W115" s="5">
        <v>3415808.8</v>
      </c>
      <c r="X115" s="5">
        <v>0</v>
      </c>
      <c r="Y115" s="6">
        <f t="shared" si="19"/>
        <v>7282.931900180397</v>
      </c>
      <c r="Z115" s="2"/>
      <c r="AA115" s="14">
        <v>664.8</v>
      </c>
      <c r="AB115" s="15">
        <v>195.1</v>
      </c>
      <c r="AC115" s="16">
        <v>5138552.85</v>
      </c>
      <c r="AD115" s="16">
        <v>-339332.1</v>
      </c>
      <c r="AE115" s="16">
        <v>0</v>
      </c>
      <c r="AF115" s="16">
        <f t="shared" si="20"/>
        <v>4799220.75</v>
      </c>
      <c r="AG115" s="16">
        <v>1287153.99</v>
      </c>
      <c r="AH115" s="16">
        <v>133678.8</v>
      </c>
      <c r="AI115" s="16">
        <v>3378387.96</v>
      </c>
      <c r="AJ115" s="16">
        <v>0</v>
      </c>
      <c r="AK115" s="17">
        <f t="shared" si="21"/>
        <v>7219.044449458484</v>
      </c>
      <c r="AM115" s="3">
        <v>664.8</v>
      </c>
      <c r="AN115" s="4">
        <v>195.1</v>
      </c>
      <c r="AO115" s="5">
        <v>5138552.85</v>
      </c>
      <c r="AP115" s="5">
        <v>-359865.98</v>
      </c>
      <c r="AQ115" s="5">
        <v>0</v>
      </c>
      <c r="AR115" s="5">
        <f t="shared" si="22"/>
        <v>4778686.869999999</v>
      </c>
      <c r="AS115" s="5">
        <v>1287153.99</v>
      </c>
      <c r="AT115" s="5">
        <v>133678.8</v>
      </c>
      <c r="AU115" s="5">
        <v>3357854.079999999</v>
      </c>
      <c r="AV115" s="5">
        <v>0</v>
      </c>
      <c r="AW115" s="35">
        <f t="shared" si="23"/>
        <v>7188.157145006016</v>
      </c>
      <c r="AX115" s="63">
        <f t="shared" si="24"/>
        <v>-0.39999999999997726</v>
      </c>
      <c r="AY115" s="32">
        <f t="shared" si="25"/>
        <v>-34.900000000000006</v>
      </c>
      <c r="AZ115" s="63">
        <f t="shared" si="26"/>
        <v>-94.7747553700301</v>
      </c>
      <c r="BA115" s="32">
        <f t="shared" si="27"/>
        <v>-65919.43013014644</v>
      </c>
      <c r="BB115" s="63">
        <f t="shared" si="28"/>
        <v>-94.77475517438052</v>
      </c>
      <c r="BC115" s="32">
        <f t="shared" si="29"/>
        <v>-65919.43000000063</v>
      </c>
      <c r="BD115" s="42">
        <f t="shared" si="30"/>
        <v>-30.887304452468015</v>
      </c>
      <c r="BE115" s="6">
        <f t="shared" si="31"/>
        <v>-20533.88000000082</v>
      </c>
    </row>
    <row r="116" spans="1:57" ht="15">
      <c r="A116" s="42" t="s">
        <v>136</v>
      </c>
      <c r="B116" s="6" t="s">
        <v>137</v>
      </c>
      <c r="C116" s="3">
        <v>376</v>
      </c>
      <c r="D116" s="4">
        <v>181</v>
      </c>
      <c r="E116" s="5">
        <v>3387964.4600000004</v>
      </c>
      <c r="F116" s="5">
        <v>-214998.7650194072</v>
      </c>
      <c r="G116" s="5">
        <v>0</v>
      </c>
      <c r="H116" s="5">
        <f t="shared" si="16"/>
        <v>3172965.6949805934</v>
      </c>
      <c r="I116" s="5">
        <v>829773.6</v>
      </c>
      <c r="J116" s="5">
        <v>106201.01310000001</v>
      </c>
      <c r="K116" s="5">
        <v>2236991.081880593</v>
      </c>
      <c r="L116" s="5">
        <v>0</v>
      </c>
      <c r="M116" s="6">
        <f t="shared" si="17"/>
        <v>8438.738550480302</v>
      </c>
      <c r="N116" s="5"/>
      <c r="O116" s="3">
        <v>374.1</v>
      </c>
      <c r="P116" s="4">
        <v>181</v>
      </c>
      <c r="Q116" s="5">
        <v>3379566.95</v>
      </c>
      <c r="R116" s="5">
        <v>-214465.86</v>
      </c>
      <c r="S116" s="5">
        <v>0</v>
      </c>
      <c r="T116" s="5">
        <f t="shared" si="18"/>
        <v>3165101.0900000003</v>
      </c>
      <c r="U116" s="5">
        <v>829773.6</v>
      </c>
      <c r="V116" s="5">
        <v>106201.01</v>
      </c>
      <c r="W116" s="5">
        <v>2229126.4800000004</v>
      </c>
      <c r="X116" s="5">
        <v>0</v>
      </c>
      <c r="Y116" s="6">
        <f t="shared" si="19"/>
        <v>8460.574953221065</v>
      </c>
      <c r="Z116" s="2"/>
      <c r="AA116" s="14">
        <v>374.7</v>
      </c>
      <c r="AB116" s="15">
        <v>195.1</v>
      </c>
      <c r="AC116" s="16">
        <v>3396718.76</v>
      </c>
      <c r="AD116" s="16">
        <v>-224307.45</v>
      </c>
      <c r="AE116" s="16">
        <v>0</v>
      </c>
      <c r="AF116" s="16">
        <f t="shared" si="20"/>
        <v>3172411.3099999996</v>
      </c>
      <c r="AG116" s="16">
        <v>838709.18</v>
      </c>
      <c r="AH116" s="16">
        <v>86999.65</v>
      </c>
      <c r="AI116" s="16">
        <v>2246702.4799999995</v>
      </c>
      <c r="AJ116" s="16">
        <v>0</v>
      </c>
      <c r="AK116" s="17">
        <f t="shared" si="21"/>
        <v>8466.536722711502</v>
      </c>
      <c r="AM116" s="3">
        <v>374.7</v>
      </c>
      <c r="AN116" s="4">
        <v>195.1</v>
      </c>
      <c r="AO116" s="5">
        <v>3396718.76</v>
      </c>
      <c r="AP116" s="5">
        <v>-237880.89</v>
      </c>
      <c r="AQ116" s="5">
        <v>0</v>
      </c>
      <c r="AR116" s="5">
        <f t="shared" si="22"/>
        <v>3158837.8699999996</v>
      </c>
      <c r="AS116" s="5">
        <v>838709.18</v>
      </c>
      <c r="AT116" s="5">
        <v>86999.65</v>
      </c>
      <c r="AU116" s="5">
        <v>2233129.0399999996</v>
      </c>
      <c r="AV116" s="5">
        <v>0</v>
      </c>
      <c r="AW116" s="35">
        <f t="shared" si="23"/>
        <v>8430.311902855618</v>
      </c>
      <c r="AX116" s="63">
        <f t="shared" si="24"/>
        <v>-1.3000000000000114</v>
      </c>
      <c r="AY116" s="32">
        <f t="shared" si="25"/>
        <v>14.099999999999994</v>
      </c>
      <c r="AZ116" s="63">
        <f t="shared" si="26"/>
        <v>-8.426647624684847</v>
      </c>
      <c r="BA116" s="32">
        <f t="shared" si="27"/>
        <v>-14127.824980593752</v>
      </c>
      <c r="BB116" s="63">
        <f t="shared" si="28"/>
        <v>-30.26305036544727</v>
      </c>
      <c r="BC116" s="32">
        <f t="shared" si="29"/>
        <v>-6263.220000000671</v>
      </c>
      <c r="BD116" s="42">
        <f t="shared" si="30"/>
        <v>-36.22481985588456</v>
      </c>
      <c r="BE116" s="6">
        <f t="shared" si="31"/>
        <v>-13573.439999999944</v>
      </c>
    </row>
    <row r="117" spans="1:57" ht="15">
      <c r="A117" s="42" t="s">
        <v>138</v>
      </c>
      <c r="B117" s="6" t="s">
        <v>138</v>
      </c>
      <c r="C117" s="3">
        <v>6222.599999999999</v>
      </c>
      <c r="D117" s="4">
        <v>2892</v>
      </c>
      <c r="E117" s="5">
        <v>44879164.769999996</v>
      </c>
      <c r="F117" s="5">
        <v>-2848012.4613386546</v>
      </c>
      <c r="G117" s="5">
        <v>0</v>
      </c>
      <c r="H117" s="5">
        <f t="shared" si="16"/>
        <v>42031152.30866134</v>
      </c>
      <c r="I117" s="5">
        <v>13020822.67</v>
      </c>
      <c r="J117" s="5">
        <v>1690230.8612000004</v>
      </c>
      <c r="K117" s="5">
        <v>27320098.77746134</v>
      </c>
      <c r="L117" s="5">
        <v>0</v>
      </c>
      <c r="M117" s="6">
        <f t="shared" si="17"/>
        <v>6754.596520531827</v>
      </c>
      <c r="N117" s="5"/>
      <c r="O117" s="3">
        <v>6222.599999999999</v>
      </c>
      <c r="P117" s="4">
        <v>2892</v>
      </c>
      <c r="Q117" s="5">
        <v>44879164.769999996</v>
      </c>
      <c r="R117" s="5">
        <v>-2848012.46</v>
      </c>
      <c r="S117" s="5">
        <v>0</v>
      </c>
      <c r="T117" s="5">
        <f t="shared" si="18"/>
        <v>42031152.309999995</v>
      </c>
      <c r="U117" s="5">
        <v>13020822.67</v>
      </c>
      <c r="V117" s="5">
        <v>1690230.86</v>
      </c>
      <c r="W117" s="5">
        <v>27320098.779999994</v>
      </c>
      <c r="X117" s="5">
        <v>0</v>
      </c>
      <c r="Y117" s="6">
        <f t="shared" si="19"/>
        <v>6754.596520746954</v>
      </c>
      <c r="Z117" s="2"/>
      <c r="AA117" s="14">
        <v>6077.5</v>
      </c>
      <c r="AB117" s="15">
        <v>3029.3</v>
      </c>
      <c r="AC117" s="16">
        <v>44080823.519999996</v>
      </c>
      <c r="AD117" s="16">
        <v>-2910943.76</v>
      </c>
      <c r="AE117" s="16">
        <v>0</v>
      </c>
      <c r="AF117" s="16">
        <f t="shared" si="20"/>
        <v>41169879.76</v>
      </c>
      <c r="AG117" s="16">
        <v>12765519.06</v>
      </c>
      <c r="AH117" s="16">
        <v>1496350.72</v>
      </c>
      <c r="AI117" s="16">
        <v>26908009.979999997</v>
      </c>
      <c r="AJ117" s="16">
        <v>0</v>
      </c>
      <c r="AK117" s="17">
        <f t="shared" si="21"/>
        <v>6774.147225010283</v>
      </c>
      <c r="AM117" s="3">
        <v>6077.5</v>
      </c>
      <c r="AN117" s="4">
        <v>3029.3</v>
      </c>
      <c r="AO117" s="5">
        <v>44080823.519999996</v>
      </c>
      <c r="AP117" s="5">
        <v>-3087092.65</v>
      </c>
      <c r="AQ117" s="5">
        <v>0</v>
      </c>
      <c r="AR117" s="5">
        <f t="shared" si="22"/>
        <v>40993730.87</v>
      </c>
      <c r="AS117" s="5">
        <v>12765519.06</v>
      </c>
      <c r="AT117" s="5">
        <v>1496350.72</v>
      </c>
      <c r="AU117" s="5">
        <v>26731861.089999996</v>
      </c>
      <c r="AV117" s="5">
        <v>0</v>
      </c>
      <c r="AW117" s="35">
        <f t="shared" si="23"/>
        <v>6745.163450431921</v>
      </c>
      <c r="AX117" s="63">
        <f t="shared" si="24"/>
        <v>-145.09999999999945</v>
      </c>
      <c r="AY117" s="32">
        <f t="shared" si="25"/>
        <v>137.30000000000018</v>
      </c>
      <c r="AZ117" s="63">
        <f t="shared" si="26"/>
        <v>-9.433070099906217</v>
      </c>
      <c r="BA117" s="32">
        <f t="shared" si="27"/>
        <v>-1037421.4386613443</v>
      </c>
      <c r="BB117" s="63">
        <f t="shared" si="28"/>
        <v>-9.433070315033547</v>
      </c>
      <c r="BC117" s="32">
        <f t="shared" si="29"/>
        <v>-1037421.4399999976</v>
      </c>
      <c r="BD117" s="42">
        <f t="shared" si="30"/>
        <v>-28.9837745783625</v>
      </c>
      <c r="BE117" s="6">
        <f t="shared" si="31"/>
        <v>-176148.8900000006</v>
      </c>
    </row>
    <row r="118" spans="1:57" ht="15">
      <c r="A118" s="42" t="s">
        <v>138</v>
      </c>
      <c r="B118" s="6" t="s">
        <v>139</v>
      </c>
      <c r="C118" s="3">
        <v>309.90000000000003</v>
      </c>
      <c r="D118" s="4">
        <v>134</v>
      </c>
      <c r="E118" s="5">
        <v>3209695.31</v>
      </c>
      <c r="F118" s="5">
        <v>-203685.88156281406</v>
      </c>
      <c r="G118" s="5">
        <v>0</v>
      </c>
      <c r="H118" s="5">
        <f t="shared" si="16"/>
        <v>3006009.428437186</v>
      </c>
      <c r="I118" s="5">
        <v>845739.15</v>
      </c>
      <c r="J118" s="5">
        <v>121971.68725</v>
      </c>
      <c r="K118" s="5">
        <v>2038298.591187186</v>
      </c>
      <c r="L118" s="5">
        <v>0</v>
      </c>
      <c r="M118" s="6">
        <f t="shared" si="17"/>
        <v>9699.933618706633</v>
      </c>
      <c r="N118" s="5"/>
      <c r="O118" s="3">
        <v>309.90000000000003</v>
      </c>
      <c r="P118" s="4">
        <v>134</v>
      </c>
      <c r="Q118" s="5">
        <v>3209695.31</v>
      </c>
      <c r="R118" s="5">
        <v>-203685.88</v>
      </c>
      <c r="S118" s="5">
        <v>0</v>
      </c>
      <c r="T118" s="5">
        <f t="shared" si="18"/>
        <v>3006009.43</v>
      </c>
      <c r="U118" s="5">
        <v>845739.15</v>
      </c>
      <c r="V118" s="5">
        <v>121971.69</v>
      </c>
      <c r="W118" s="5">
        <v>2038298.5900000003</v>
      </c>
      <c r="X118" s="5">
        <v>0</v>
      </c>
      <c r="Y118" s="6">
        <f t="shared" si="19"/>
        <v>9699.933623749595</v>
      </c>
      <c r="Z118" s="2"/>
      <c r="AA118" s="14">
        <v>314.7</v>
      </c>
      <c r="AB118" s="15">
        <v>124.8</v>
      </c>
      <c r="AC118" s="16">
        <v>3251777.3000000003</v>
      </c>
      <c r="AD118" s="16">
        <v>-214736.03</v>
      </c>
      <c r="AE118" s="16">
        <v>0</v>
      </c>
      <c r="AF118" s="16">
        <f t="shared" si="20"/>
        <v>3037041.2700000005</v>
      </c>
      <c r="AG118" s="16">
        <v>897288.79</v>
      </c>
      <c r="AH118" s="16">
        <v>97304.23</v>
      </c>
      <c r="AI118" s="16">
        <v>2042448.2500000005</v>
      </c>
      <c r="AJ118" s="16">
        <v>0</v>
      </c>
      <c r="AK118" s="17">
        <f t="shared" si="21"/>
        <v>9650.591897044806</v>
      </c>
      <c r="AM118" s="3">
        <v>314.7</v>
      </c>
      <c r="AN118" s="4">
        <v>124.8</v>
      </c>
      <c r="AO118" s="5">
        <v>3251777.3000000003</v>
      </c>
      <c r="AP118" s="5">
        <v>-227730.27</v>
      </c>
      <c r="AQ118" s="5">
        <v>0</v>
      </c>
      <c r="AR118" s="5">
        <f t="shared" si="22"/>
        <v>3024047.0300000003</v>
      </c>
      <c r="AS118" s="5">
        <v>897288.79</v>
      </c>
      <c r="AT118" s="5">
        <v>97304.23</v>
      </c>
      <c r="AU118" s="5">
        <v>2029454.0100000002</v>
      </c>
      <c r="AV118" s="5">
        <v>0</v>
      </c>
      <c r="AW118" s="35">
        <f t="shared" si="23"/>
        <v>9609.301016841437</v>
      </c>
      <c r="AX118" s="63">
        <f t="shared" si="24"/>
        <v>4.7999999999999545</v>
      </c>
      <c r="AY118" s="32">
        <f t="shared" si="25"/>
        <v>-9.200000000000003</v>
      </c>
      <c r="AZ118" s="63">
        <f t="shared" si="26"/>
        <v>-90.6326018651962</v>
      </c>
      <c r="BA118" s="32">
        <f t="shared" si="27"/>
        <v>18037.60156281432</v>
      </c>
      <c r="BB118" s="63">
        <f t="shared" si="28"/>
        <v>-90.63260690815878</v>
      </c>
      <c r="BC118" s="32">
        <f t="shared" si="29"/>
        <v>18037.600000000093</v>
      </c>
      <c r="BD118" s="42">
        <f t="shared" si="30"/>
        <v>-41.29088020336894</v>
      </c>
      <c r="BE118" s="6">
        <f t="shared" si="31"/>
        <v>-12994.240000000224</v>
      </c>
    </row>
    <row r="119" spans="1:57" ht="15">
      <c r="A119" s="42" t="s">
        <v>140</v>
      </c>
      <c r="B119" s="6" t="s">
        <v>141</v>
      </c>
      <c r="C119" s="3">
        <v>1443.4</v>
      </c>
      <c r="D119" s="4">
        <v>618</v>
      </c>
      <c r="E119" s="5">
        <v>10695078.989999998</v>
      </c>
      <c r="F119" s="5">
        <v>-678705.1050219719</v>
      </c>
      <c r="G119" s="5">
        <v>0</v>
      </c>
      <c r="H119" s="5">
        <f t="shared" si="16"/>
        <v>10016373.884978026</v>
      </c>
      <c r="I119" s="5">
        <v>4428746.5</v>
      </c>
      <c r="J119" s="5">
        <v>405254.00545000006</v>
      </c>
      <c r="K119" s="5">
        <v>5182373.379528026</v>
      </c>
      <c r="L119" s="5">
        <v>0</v>
      </c>
      <c r="M119" s="6">
        <f t="shared" si="17"/>
        <v>6939.430431604563</v>
      </c>
      <c r="N119" s="5"/>
      <c r="O119" s="3">
        <v>1451.9</v>
      </c>
      <c r="P119" s="4">
        <v>618</v>
      </c>
      <c r="Q119" s="5">
        <v>10750276.77</v>
      </c>
      <c r="R119" s="5">
        <v>-682207.93</v>
      </c>
      <c r="S119" s="5">
        <v>0</v>
      </c>
      <c r="T119" s="5">
        <f t="shared" si="18"/>
        <v>10068068.84</v>
      </c>
      <c r="U119" s="5">
        <v>4428746.5</v>
      </c>
      <c r="V119" s="5">
        <v>405254.01</v>
      </c>
      <c r="W119" s="5">
        <v>5234068.33</v>
      </c>
      <c r="X119" s="5">
        <v>0</v>
      </c>
      <c r="Y119" s="6">
        <f t="shared" si="19"/>
        <v>6934.409284385976</v>
      </c>
      <c r="Z119" s="2"/>
      <c r="AA119" s="14">
        <v>1444.9</v>
      </c>
      <c r="AB119" s="15">
        <v>678.1</v>
      </c>
      <c r="AC119" s="16">
        <v>10773193.530000001</v>
      </c>
      <c r="AD119" s="16">
        <v>-711424.11</v>
      </c>
      <c r="AE119" s="16">
        <v>0</v>
      </c>
      <c r="AF119" s="16">
        <f t="shared" si="20"/>
        <v>10061769.420000002</v>
      </c>
      <c r="AG119" s="16">
        <v>4574306.87</v>
      </c>
      <c r="AH119" s="16">
        <v>424461.29</v>
      </c>
      <c r="AI119" s="16">
        <v>5063001.260000002</v>
      </c>
      <c r="AJ119" s="16">
        <v>0</v>
      </c>
      <c r="AK119" s="17">
        <f t="shared" si="21"/>
        <v>6963.644141463078</v>
      </c>
      <c r="AM119" s="3">
        <v>1444.9</v>
      </c>
      <c r="AN119" s="4">
        <v>678.1</v>
      </c>
      <c r="AO119" s="5">
        <v>10773193.530000001</v>
      </c>
      <c r="AP119" s="5">
        <v>-754474.26</v>
      </c>
      <c r="AQ119" s="5">
        <v>0</v>
      </c>
      <c r="AR119" s="5">
        <f t="shared" si="22"/>
        <v>10018719.270000001</v>
      </c>
      <c r="AS119" s="5">
        <v>4574306.87</v>
      </c>
      <c r="AT119" s="5">
        <v>424461.29</v>
      </c>
      <c r="AU119" s="5">
        <v>5019951.110000001</v>
      </c>
      <c r="AV119" s="5">
        <v>0</v>
      </c>
      <c r="AW119" s="35">
        <f t="shared" si="23"/>
        <v>6933.849588206797</v>
      </c>
      <c r="AX119" s="63">
        <f t="shared" si="24"/>
        <v>1.5</v>
      </c>
      <c r="AY119" s="32">
        <f t="shared" si="25"/>
        <v>60.10000000000002</v>
      </c>
      <c r="AZ119" s="63">
        <f t="shared" si="26"/>
        <v>-5.58084339776542</v>
      </c>
      <c r="BA119" s="32">
        <f t="shared" si="27"/>
        <v>2345.385021975264</v>
      </c>
      <c r="BB119" s="63">
        <f t="shared" si="28"/>
        <v>-0.5596961791788999</v>
      </c>
      <c r="BC119" s="32">
        <f t="shared" si="29"/>
        <v>-49349.569999998435</v>
      </c>
      <c r="BD119" s="42">
        <f t="shared" si="30"/>
        <v>-29.79455325628078</v>
      </c>
      <c r="BE119" s="6">
        <f t="shared" si="31"/>
        <v>-43050.15000000037</v>
      </c>
    </row>
    <row r="120" spans="1:57" ht="15">
      <c r="A120" s="42" t="s">
        <v>140</v>
      </c>
      <c r="B120" s="6" t="s">
        <v>142</v>
      </c>
      <c r="C120" s="3">
        <v>3027.7999999999997</v>
      </c>
      <c r="D120" s="4">
        <v>1969</v>
      </c>
      <c r="E120" s="5">
        <v>22505665.259999998</v>
      </c>
      <c r="F120" s="5">
        <v>-1428199.8214468209</v>
      </c>
      <c r="G120" s="5">
        <v>0</v>
      </c>
      <c r="H120" s="5">
        <f t="shared" si="16"/>
        <v>21077465.438553177</v>
      </c>
      <c r="I120" s="5">
        <v>5393528.64</v>
      </c>
      <c r="J120" s="5">
        <v>541483.5296500002</v>
      </c>
      <c r="K120" s="5">
        <v>15142453.268903175</v>
      </c>
      <c r="L120" s="5">
        <v>0</v>
      </c>
      <c r="M120" s="6">
        <f t="shared" si="17"/>
        <v>6961.313639789015</v>
      </c>
      <c r="N120" s="5"/>
      <c r="O120" s="3">
        <v>3027.7999999999997</v>
      </c>
      <c r="P120" s="4">
        <v>1969</v>
      </c>
      <c r="Q120" s="5">
        <v>22505665.259999998</v>
      </c>
      <c r="R120" s="5">
        <v>-1428199.82</v>
      </c>
      <c r="S120" s="5">
        <v>0</v>
      </c>
      <c r="T120" s="5">
        <f t="shared" si="18"/>
        <v>21077465.439999998</v>
      </c>
      <c r="U120" s="5">
        <v>5393528.64</v>
      </c>
      <c r="V120" s="5">
        <v>541483.53</v>
      </c>
      <c r="W120" s="5">
        <v>15142453.269999998</v>
      </c>
      <c r="X120" s="5">
        <v>0</v>
      </c>
      <c r="Y120" s="6">
        <f t="shared" si="19"/>
        <v>6961.313640266861</v>
      </c>
      <c r="Z120" s="2"/>
      <c r="AA120" s="14">
        <v>3003.3</v>
      </c>
      <c r="AB120" s="15">
        <v>1884.2</v>
      </c>
      <c r="AC120" s="16">
        <v>22176226.759999998</v>
      </c>
      <c r="AD120" s="16">
        <v>-1464440.63</v>
      </c>
      <c r="AE120" s="16">
        <v>0</v>
      </c>
      <c r="AF120" s="16">
        <f t="shared" si="20"/>
        <v>20711786.13</v>
      </c>
      <c r="AG120" s="16">
        <v>5368442.94</v>
      </c>
      <c r="AH120" s="16">
        <v>488842.56</v>
      </c>
      <c r="AI120" s="16">
        <v>14854500.629999997</v>
      </c>
      <c r="AJ120" s="16">
        <v>0</v>
      </c>
      <c r="AK120" s="17">
        <f t="shared" si="21"/>
        <v>6896.342732993706</v>
      </c>
      <c r="AM120" s="3">
        <v>3003.3</v>
      </c>
      <c r="AN120" s="4">
        <v>1884.2</v>
      </c>
      <c r="AO120" s="5">
        <v>22176226.759999998</v>
      </c>
      <c r="AP120" s="5">
        <v>-1553057.79</v>
      </c>
      <c r="AQ120" s="5">
        <v>0</v>
      </c>
      <c r="AR120" s="5">
        <f t="shared" si="22"/>
        <v>20623168.97</v>
      </c>
      <c r="AS120" s="5">
        <v>5368442.94</v>
      </c>
      <c r="AT120" s="5">
        <v>488842.56</v>
      </c>
      <c r="AU120" s="5">
        <v>14765883.469999997</v>
      </c>
      <c r="AV120" s="5">
        <v>0</v>
      </c>
      <c r="AW120" s="35">
        <f t="shared" si="23"/>
        <v>6866.836136916058</v>
      </c>
      <c r="AX120" s="63">
        <f t="shared" si="24"/>
        <v>-24.499999999999545</v>
      </c>
      <c r="AY120" s="32">
        <f t="shared" si="25"/>
        <v>-84.79999999999995</v>
      </c>
      <c r="AZ120" s="63">
        <f t="shared" si="26"/>
        <v>-94.47750287295639</v>
      </c>
      <c r="BA120" s="32">
        <f t="shared" si="27"/>
        <v>-454296.468553178</v>
      </c>
      <c r="BB120" s="63">
        <f t="shared" si="28"/>
        <v>-94.47750335080218</v>
      </c>
      <c r="BC120" s="32">
        <f t="shared" si="29"/>
        <v>-454296.4699999988</v>
      </c>
      <c r="BD120" s="42">
        <f t="shared" si="30"/>
        <v>-29.506596077647373</v>
      </c>
      <c r="BE120" s="6">
        <f t="shared" si="31"/>
        <v>-88617.16000000015</v>
      </c>
    </row>
    <row r="121" spans="1:57" ht="15">
      <c r="A121" s="42" t="s">
        <v>140</v>
      </c>
      <c r="B121" s="6" t="s">
        <v>143</v>
      </c>
      <c r="C121" s="3">
        <v>200.2</v>
      </c>
      <c r="D121" s="4">
        <v>52</v>
      </c>
      <c r="E121" s="5">
        <v>2382387.48</v>
      </c>
      <c r="F121" s="5">
        <v>-151185.28309405514</v>
      </c>
      <c r="G121" s="5">
        <v>0</v>
      </c>
      <c r="H121" s="5">
        <f t="shared" si="16"/>
        <v>2231202.196905945</v>
      </c>
      <c r="I121" s="5">
        <v>367926.3</v>
      </c>
      <c r="J121" s="5">
        <v>36627.80765000001</v>
      </c>
      <c r="K121" s="5">
        <v>1826648.0892559448</v>
      </c>
      <c r="L121" s="5">
        <v>0</v>
      </c>
      <c r="M121" s="6">
        <f t="shared" si="17"/>
        <v>11144.866118411313</v>
      </c>
      <c r="N121" s="5"/>
      <c r="O121" s="3">
        <v>200.2</v>
      </c>
      <c r="P121" s="4">
        <v>52</v>
      </c>
      <c r="Q121" s="5">
        <v>2382387.48</v>
      </c>
      <c r="R121" s="5">
        <v>-151185.28</v>
      </c>
      <c r="S121" s="5">
        <v>0</v>
      </c>
      <c r="T121" s="5">
        <f t="shared" si="18"/>
        <v>2231202.2</v>
      </c>
      <c r="U121" s="5">
        <v>367926.3</v>
      </c>
      <c r="V121" s="5">
        <v>36627.81</v>
      </c>
      <c r="W121" s="5">
        <v>1826648.09</v>
      </c>
      <c r="X121" s="5">
        <v>0</v>
      </c>
      <c r="Y121" s="6">
        <f t="shared" si="19"/>
        <v>11144.866133866135</v>
      </c>
      <c r="Z121" s="2"/>
      <c r="AA121" s="14">
        <v>201</v>
      </c>
      <c r="AB121" s="15">
        <v>57.2</v>
      </c>
      <c r="AC121" s="16">
        <v>2394926.49</v>
      </c>
      <c r="AD121" s="16">
        <v>-158152.59</v>
      </c>
      <c r="AE121" s="16">
        <v>0</v>
      </c>
      <c r="AF121" s="16">
        <f t="shared" si="20"/>
        <v>2236773.9000000004</v>
      </c>
      <c r="AG121" s="16">
        <v>365494.14</v>
      </c>
      <c r="AH121" s="16">
        <v>28299.67</v>
      </c>
      <c r="AI121" s="16">
        <v>1842980.0900000003</v>
      </c>
      <c r="AJ121" s="16">
        <v>0</v>
      </c>
      <c r="AK121" s="17">
        <f t="shared" si="21"/>
        <v>11128.228358208957</v>
      </c>
      <c r="AM121" s="3">
        <v>201</v>
      </c>
      <c r="AN121" s="4">
        <v>57.2</v>
      </c>
      <c r="AO121" s="5">
        <v>2394926.49</v>
      </c>
      <c r="AP121" s="5">
        <v>-167722.82</v>
      </c>
      <c r="AQ121" s="5">
        <v>0</v>
      </c>
      <c r="AR121" s="5">
        <f t="shared" si="22"/>
        <v>2227203.6700000004</v>
      </c>
      <c r="AS121" s="5">
        <v>365494.14</v>
      </c>
      <c r="AT121" s="5">
        <v>28299.67</v>
      </c>
      <c r="AU121" s="5">
        <v>1833409.8600000003</v>
      </c>
      <c r="AV121" s="5">
        <v>0</v>
      </c>
      <c r="AW121" s="35">
        <f t="shared" si="23"/>
        <v>11080.615273631844</v>
      </c>
      <c r="AX121" s="63">
        <f t="shared" si="24"/>
        <v>0.8000000000000114</v>
      </c>
      <c r="AY121" s="32">
        <f t="shared" si="25"/>
        <v>5.200000000000003</v>
      </c>
      <c r="AZ121" s="63">
        <f t="shared" si="26"/>
        <v>-64.25084477946984</v>
      </c>
      <c r="BA121" s="32">
        <f t="shared" si="27"/>
        <v>-3998.526905944571</v>
      </c>
      <c r="BB121" s="63">
        <f t="shared" si="28"/>
        <v>-64.2508602342914</v>
      </c>
      <c r="BC121" s="32">
        <f t="shared" si="29"/>
        <v>-3998.529999999795</v>
      </c>
      <c r="BD121" s="42">
        <f t="shared" si="30"/>
        <v>-47.61308457711311</v>
      </c>
      <c r="BE121" s="6">
        <f t="shared" si="31"/>
        <v>-9570.229999999981</v>
      </c>
    </row>
    <row r="122" spans="1:57" ht="15">
      <c r="A122" s="42" t="s">
        <v>140</v>
      </c>
      <c r="B122" s="6" t="s">
        <v>144</v>
      </c>
      <c r="C122" s="3">
        <v>515.0999999999999</v>
      </c>
      <c r="D122" s="4">
        <v>158</v>
      </c>
      <c r="E122" s="5">
        <v>4129616.1799999997</v>
      </c>
      <c r="F122" s="5">
        <v>-262063.66365016764</v>
      </c>
      <c r="G122" s="5">
        <v>0</v>
      </c>
      <c r="H122" s="5">
        <f t="shared" si="16"/>
        <v>3867552.516349832</v>
      </c>
      <c r="I122" s="5">
        <v>1127172.16</v>
      </c>
      <c r="J122" s="5">
        <v>100962.13120000002</v>
      </c>
      <c r="K122" s="5">
        <v>2639418.225149832</v>
      </c>
      <c r="L122" s="5">
        <v>0</v>
      </c>
      <c r="M122" s="6">
        <f t="shared" si="17"/>
        <v>7508.352778780494</v>
      </c>
      <c r="N122" s="5"/>
      <c r="O122" s="3">
        <v>515.0999999999999</v>
      </c>
      <c r="P122" s="4">
        <v>158</v>
      </c>
      <c r="Q122" s="5">
        <v>4129616.1799999997</v>
      </c>
      <c r="R122" s="5">
        <v>-262063.66</v>
      </c>
      <c r="S122" s="5">
        <v>0</v>
      </c>
      <c r="T122" s="5">
        <f t="shared" si="18"/>
        <v>3867552.5199999996</v>
      </c>
      <c r="U122" s="5">
        <v>1127172.16</v>
      </c>
      <c r="V122" s="5">
        <v>100962.13</v>
      </c>
      <c r="W122" s="5">
        <v>2639418.2299999995</v>
      </c>
      <c r="X122" s="5">
        <v>0</v>
      </c>
      <c r="Y122" s="6">
        <f t="shared" si="19"/>
        <v>7508.352785866822</v>
      </c>
      <c r="Z122" s="2"/>
      <c r="AA122" s="14">
        <v>510.6</v>
      </c>
      <c r="AB122" s="15">
        <v>209.5</v>
      </c>
      <c r="AC122" s="16">
        <v>4153485.2600000002</v>
      </c>
      <c r="AD122" s="16">
        <v>-274281.67</v>
      </c>
      <c r="AE122" s="16">
        <v>0</v>
      </c>
      <c r="AF122" s="16">
        <f t="shared" si="20"/>
        <v>3879203.5900000003</v>
      </c>
      <c r="AG122" s="16">
        <v>1117385.82</v>
      </c>
      <c r="AH122" s="16">
        <v>92202.55</v>
      </c>
      <c r="AI122" s="16">
        <v>2669615.2200000007</v>
      </c>
      <c r="AJ122" s="16">
        <v>0</v>
      </c>
      <c r="AK122" s="17">
        <f t="shared" si="21"/>
        <v>7597.343497845672</v>
      </c>
      <c r="AM122" s="3">
        <v>510.6</v>
      </c>
      <c r="AN122" s="4">
        <v>209.5</v>
      </c>
      <c r="AO122" s="5">
        <v>4153485.2600000002</v>
      </c>
      <c r="AP122" s="5">
        <v>-290879.18</v>
      </c>
      <c r="AQ122" s="5">
        <v>0</v>
      </c>
      <c r="AR122" s="5">
        <f t="shared" si="22"/>
        <v>3862606.08</v>
      </c>
      <c r="AS122" s="5">
        <v>1117385.82</v>
      </c>
      <c r="AT122" s="5">
        <v>92202.55</v>
      </c>
      <c r="AU122" s="5">
        <v>2653017.71</v>
      </c>
      <c r="AV122" s="5">
        <v>0</v>
      </c>
      <c r="AW122" s="35">
        <f t="shared" si="23"/>
        <v>7564.837602820211</v>
      </c>
      <c r="AX122" s="63">
        <f t="shared" si="24"/>
        <v>-4.499999999999886</v>
      </c>
      <c r="AY122" s="32">
        <f t="shared" si="25"/>
        <v>51.5</v>
      </c>
      <c r="AZ122" s="63">
        <f t="shared" si="26"/>
        <v>56.48482403971684</v>
      </c>
      <c r="BA122" s="32">
        <f t="shared" si="27"/>
        <v>-4946.436349831987</v>
      </c>
      <c r="BB122" s="63">
        <f t="shared" si="28"/>
        <v>56.48481695338887</v>
      </c>
      <c r="BC122" s="32">
        <f t="shared" si="29"/>
        <v>-4946.4399999994785</v>
      </c>
      <c r="BD122" s="42">
        <f t="shared" si="30"/>
        <v>-32.50589502546063</v>
      </c>
      <c r="BE122" s="6">
        <f t="shared" si="31"/>
        <v>-16597.510000000242</v>
      </c>
    </row>
    <row r="123" spans="1:57" ht="15">
      <c r="A123" s="42" t="s">
        <v>145</v>
      </c>
      <c r="B123" s="6" t="s">
        <v>146</v>
      </c>
      <c r="C123" s="3">
        <v>1369.6999999999998</v>
      </c>
      <c r="D123" s="4">
        <v>791</v>
      </c>
      <c r="E123" s="5">
        <v>10187782.31</v>
      </c>
      <c r="F123" s="5">
        <v>-646512.2762641269</v>
      </c>
      <c r="G123" s="5">
        <v>0</v>
      </c>
      <c r="H123" s="5">
        <f t="shared" si="16"/>
        <v>9541270.033735873</v>
      </c>
      <c r="I123" s="5">
        <v>1403813.05</v>
      </c>
      <c r="J123" s="5">
        <v>303363.37255000003</v>
      </c>
      <c r="K123" s="5">
        <v>7834093.611185873</v>
      </c>
      <c r="L123" s="5">
        <v>0</v>
      </c>
      <c r="M123" s="6">
        <f t="shared" si="17"/>
        <v>6965.956073399923</v>
      </c>
      <c r="N123" s="5"/>
      <c r="O123" s="3">
        <v>1369.6999999999998</v>
      </c>
      <c r="P123" s="4">
        <v>791</v>
      </c>
      <c r="Q123" s="5">
        <v>10187782.31</v>
      </c>
      <c r="R123" s="5">
        <v>-646512.28</v>
      </c>
      <c r="S123" s="5">
        <v>0</v>
      </c>
      <c r="T123" s="5">
        <f t="shared" si="18"/>
        <v>9541270.030000001</v>
      </c>
      <c r="U123" s="5">
        <v>1403813.05</v>
      </c>
      <c r="V123" s="5">
        <v>303363.37</v>
      </c>
      <c r="W123" s="5">
        <v>7834093.610000001</v>
      </c>
      <c r="X123" s="5">
        <v>0</v>
      </c>
      <c r="Y123" s="6">
        <f t="shared" si="19"/>
        <v>6965.956070672411</v>
      </c>
      <c r="Z123" s="2"/>
      <c r="AA123" s="14">
        <v>1365.3</v>
      </c>
      <c r="AB123" s="15">
        <v>862.4</v>
      </c>
      <c r="AC123" s="16">
        <v>10301838.040000001</v>
      </c>
      <c r="AD123" s="16">
        <v>-680297.43</v>
      </c>
      <c r="AE123" s="16">
        <v>0</v>
      </c>
      <c r="AF123" s="16">
        <f t="shared" si="20"/>
        <v>9621540.610000001</v>
      </c>
      <c r="AG123" s="16">
        <v>1414770.47</v>
      </c>
      <c r="AH123" s="16">
        <v>271980.27</v>
      </c>
      <c r="AI123" s="16">
        <v>7934789.870000001</v>
      </c>
      <c r="AJ123" s="16">
        <v>0</v>
      </c>
      <c r="AK123" s="17">
        <f t="shared" si="21"/>
        <v>7047.198864718378</v>
      </c>
      <c r="AM123" s="3">
        <v>1365.3</v>
      </c>
      <c r="AN123" s="4">
        <v>862.4</v>
      </c>
      <c r="AO123" s="5">
        <v>10301838.040000001</v>
      </c>
      <c r="AP123" s="5">
        <v>-721464.03</v>
      </c>
      <c r="AQ123" s="5">
        <v>0</v>
      </c>
      <c r="AR123" s="5">
        <f t="shared" si="22"/>
        <v>9580374.010000002</v>
      </c>
      <c r="AS123" s="5">
        <v>1414770.47</v>
      </c>
      <c r="AT123" s="5">
        <v>271980.27</v>
      </c>
      <c r="AU123" s="5">
        <v>7893623.270000001</v>
      </c>
      <c r="AV123" s="5">
        <v>0</v>
      </c>
      <c r="AW123" s="35">
        <f t="shared" si="23"/>
        <v>7017.046810224861</v>
      </c>
      <c r="AX123" s="63">
        <f t="shared" si="24"/>
        <v>-4.399999999999864</v>
      </c>
      <c r="AY123" s="32">
        <f t="shared" si="25"/>
        <v>71.39999999999998</v>
      </c>
      <c r="AZ123" s="63">
        <f t="shared" si="26"/>
        <v>51.09073682493727</v>
      </c>
      <c r="BA123" s="32">
        <f t="shared" si="27"/>
        <v>39103.97626412846</v>
      </c>
      <c r="BB123" s="63">
        <f t="shared" si="28"/>
        <v>51.09073955244912</v>
      </c>
      <c r="BC123" s="32">
        <f t="shared" si="29"/>
        <v>39103.98000000045</v>
      </c>
      <c r="BD123" s="42">
        <f t="shared" si="30"/>
        <v>-30.152054493517426</v>
      </c>
      <c r="BE123" s="6">
        <f t="shared" si="31"/>
        <v>-41166.59999999963</v>
      </c>
    </row>
    <row r="124" spans="1:57" ht="15">
      <c r="A124" s="42" t="s">
        <v>145</v>
      </c>
      <c r="B124" s="6" t="s">
        <v>147</v>
      </c>
      <c r="C124" s="3">
        <v>823.7</v>
      </c>
      <c r="D124" s="4">
        <v>527</v>
      </c>
      <c r="E124" s="5">
        <v>6486694.890000001</v>
      </c>
      <c r="F124" s="5">
        <v>-411642.8631036169</v>
      </c>
      <c r="G124" s="5">
        <v>0</v>
      </c>
      <c r="H124" s="5">
        <f t="shared" si="16"/>
        <v>6075052.026896384</v>
      </c>
      <c r="I124" s="5">
        <v>754788.95</v>
      </c>
      <c r="J124" s="5">
        <v>164612.64925000005</v>
      </c>
      <c r="K124" s="5">
        <v>5155650.427646384</v>
      </c>
      <c r="L124" s="5">
        <v>0</v>
      </c>
      <c r="M124" s="6">
        <f t="shared" si="17"/>
        <v>7375.3211447084905</v>
      </c>
      <c r="N124" s="5"/>
      <c r="O124" s="3">
        <v>825.7</v>
      </c>
      <c r="P124" s="4">
        <v>527</v>
      </c>
      <c r="Q124" s="5">
        <v>6498790.17</v>
      </c>
      <c r="R124" s="5">
        <v>-412410.42</v>
      </c>
      <c r="S124" s="5">
        <v>0</v>
      </c>
      <c r="T124" s="5">
        <f t="shared" si="18"/>
        <v>6086379.75</v>
      </c>
      <c r="U124" s="5">
        <v>754788.95</v>
      </c>
      <c r="V124" s="5">
        <v>164612.65</v>
      </c>
      <c r="W124" s="5">
        <v>5166978.149999999</v>
      </c>
      <c r="X124" s="5">
        <v>0</v>
      </c>
      <c r="Y124" s="6">
        <f t="shared" si="19"/>
        <v>7371.175669129223</v>
      </c>
      <c r="Z124" s="2"/>
      <c r="AA124" s="14">
        <v>812.3</v>
      </c>
      <c r="AB124" s="15">
        <v>539.6</v>
      </c>
      <c r="AC124" s="16">
        <v>6448576.26</v>
      </c>
      <c r="AD124" s="16">
        <v>-425841.47</v>
      </c>
      <c r="AE124" s="16">
        <v>0</v>
      </c>
      <c r="AF124" s="16">
        <f t="shared" si="20"/>
        <v>6022734.79</v>
      </c>
      <c r="AG124" s="16">
        <v>760863.62</v>
      </c>
      <c r="AH124" s="16">
        <v>147905.98</v>
      </c>
      <c r="AI124" s="16">
        <v>5113965.1899999995</v>
      </c>
      <c r="AJ124" s="16">
        <v>0</v>
      </c>
      <c r="AK124" s="17">
        <f t="shared" si="21"/>
        <v>7414.421753046904</v>
      </c>
      <c r="AM124" s="3">
        <v>812.3</v>
      </c>
      <c r="AN124" s="4">
        <v>539.6</v>
      </c>
      <c r="AO124" s="5">
        <v>6448576.26</v>
      </c>
      <c r="AP124" s="5">
        <v>-451610.26</v>
      </c>
      <c r="AQ124" s="5">
        <v>0</v>
      </c>
      <c r="AR124" s="5">
        <f t="shared" si="22"/>
        <v>5996966</v>
      </c>
      <c r="AS124" s="5">
        <v>760863.62</v>
      </c>
      <c r="AT124" s="5">
        <v>147905.98</v>
      </c>
      <c r="AU124" s="5">
        <v>5088196.399999999</v>
      </c>
      <c r="AV124" s="5">
        <v>0</v>
      </c>
      <c r="AW124" s="35">
        <f t="shared" si="23"/>
        <v>7382.698510402561</v>
      </c>
      <c r="AX124" s="63">
        <f t="shared" si="24"/>
        <v>-11.400000000000091</v>
      </c>
      <c r="AY124" s="32">
        <f t="shared" si="25"/>
        <v>12.600000000000023</v>
      </c>
      <c r="AZ124" s="63">
        <f t="shared" si="26"/>
        <v>7.3773656940702494</v>
      </c>
      <c r="BA124" s="32">
        <f t="shared" si="27"/>
        <v>-78086.02689638361</v>
      </c>
      <c r="BB124" s="63">
        <f t="shared" si="28"/>
        <v>11.52284127333769</v>
      </c>
      <c r="BC124" s="32">
        <f t="shared" si="29"/>
        <v>-89413.75</v>
      </c>
      <c r="BD124" s="42">
        <f t="shared" si="30"/>
        <v>-31.723242644343372</v>
      </c>
      <c r="BE124" s="6">
        <f t="shared" si="31"/>
        <v>-25768.790000000037</v>
      </c>
    </row>
    <row r="125" spans="1:57" ht="15">
      <c r="A125" s="42" t="s">
        <v>145</v>
      </c>
      <c r="B125" s="6" t="s">
        <v>148</v>
      </c>
      <c r="C125" s="3">
        <v>186.70000000000002</v>
      </c>
      <c r="D125" s="4">
        <v>117</v>
      </c>
      <c r="E125" s="5">
        <v>2304655.45</v>
      </c>
      <c r="F125" s="5">
        <v>-146252.4419589827</v>
      </c>
      <c r="G125" s="5">
        <v>0</v>
      </c>
      <c r="H125" s="5">
        <f t="shared" si="16"/>
        <v>2158403.0080410177</v>
      </c>
      <c r="I125" s="5">
        <v>139700.89</v>
      </c>
      <c r="J125" s="5">
        <v>25150.735750000003</v>
      </c>
      <c r="K125" s="5">
        <v>1993551.3822910176</v>
      </c>
      <c r="L125" s="5">
        <v>0</v>
      </c>
      <c r="M125" s="6">
        <f t="shared" si="17"/>
        <v>11560.808827214876</v>
      </c>
      <c r="N125" s="5"/>
      <c r="O125" s="3">
        <v>181.4</v>
      </c>
      <c r="P125" s="4">
        <v>117</v>
      </c>
      <c r="Q125" s="5">
        <v>2267432.7399999998</v>
      </c>
      <c r="R125" s="5">
        <v>-143890.3</v>
      </c>
      <c r="S125" s="5">
        <v>0</v>
      </c>
      <c r="T125" s="5">
        <f t="shared" si="18"/>
        <v>2123542.44</v>
      </c>
      <c r="U125" s="5">
        <v>139700.89</v>
      </c>
      <c r="V125" s="5">
        <v>25150.74</v>
      </c>
      <c r="W125" s="5">
        <v>1958690.8099999998</v>
      </c>
      <c r="X125" s="5">
        <v>0</v>
      </c>
      <c r="Y125" s="6">
        <f t="shared" si="19"/>
        <v>11706.40815876516</v>
      </c>
      <c r="Z125" s="2"/>
      <c r="AA125" s="14">
        <v>184</v>
      </c>
      <c r="AB125" s="15">
        <v>110</v>
      </c>
      <c r="AC125" s="16">
        <v>2276233.64</v>
      </c>
      <c r="AD125" s="16">
        <v>-150314.53</v>
      </c>
      <c r="AE125" s="16">
        <v>0</v>
      </c>
      <c r="AF125" s="16">
        <f t="shared" si="20"/>
        <v>2125919.1100000003</v>
      </c>
      <c r="AG125" s="16">
        <v>141085.7</v>
      </c>
      <c r="AH125" s="16">
        <v>25314.16</v>
      </c>
      <c r="AI125" s="16">
        <v>1959519.2500000005</v>
      </c>
      <c r="AJ125" s="16">
        <v>0</v>
      </c>
      <c r="AK125" s="17">
        <f t="shared" si="21"/>
        <v>11553.90820652174</v>
      </c>
      <c r="AM125" s="3">
        <v>184</v>
      </c>
      <c r="AN125" s="4">
        <v>110</v>
      </c>
      <c r="AO125" s="5">
        <v>2276233.64</v>
      </c>
      <c r="AP125" s="5">
        <v>-159410.45</v>
      </c>
      <c r="AQ125" s="5">
        <v>0</v>
      </c>
      <c r="AR125" s="5">
        <f t="shared" si="22"/>
        <v>2116823.19</v>
      </c>
      <c r="AS125" s="5">
        <v>141085.7</v>
      </c>
      <c r="AT125" s="5">
        <v>25314.16</v>
      </c>
      <c r="AU125" s="5">
        <v>1950423.33</v>
      </c>
      <c r="AV125" s="5">
        <v>0</v>
      </c>
      <c r="AW125" s="35">
        <f t="shared" si="23"/>
        <v>11504.473858695652</v>
      </c>
      <c r="AX125" s="63">
        <f t="shared" si="24"/>
        <v>-2.700000000000017</v>
      </c>
      <c r="AY125" s="32">
        <f t="shared" si="25"/>
        <v>-7</v>
      </c>
      <c r="AZ125" s="63">
        <f t="shared" si="26"/>
        <v>-56.334968519224276</v>
      </c>
      <c r="BA125" s="32">
        <f t="shared" si="27"/>
        <v>-41579.818041017745</v>
      </c>
      <c r="BB125" s="63">
        <f t="shared" si="28"/>
        <v>-201.93430006950803</v>
      </c>
      <c r="BC125" s="32">
        <f t="shared" si="29"/>
        <v>-6719.25</v>
      </c>
      <c r="BD125" s="42">
        <f t="shared" si="30"/>
        <v>-49.434347826088924</v>
      </c>
      <c r="BE125" s="6">
        <f t="shared" si="31"/>
        <v>-9095.920000000391</v>
      </c>
    </row>
    <row r="126" spans="1:57" ht="15">
      <c r="A126" s="42" t="s">
        <v>145</v>
      </c>
      <c r="B126" s="6" t="s">
        <v>149</v>
      </c>
      <c r="C126" s="3">
        <v>393.09999999999997</v>
      </c>
      <c r="D126" s="4">
        <v>152</v>
      </c>
      <c r="E126" s="5">
        <v>3368491.21</v>
      </c>
      <c r="F126" s="5">
        <v>-213763.00096392643</v>
      </c>
      <c r="G126" s="5">
        <v>0</v>
      </c>
      <c r="H126" s="5">
        <f t="shared" si="16"/>
        <v>3154728.2090360736</v>
      </c>
      <c r="I126" s="5">
        <v>457717.01</v>
      </c>
      <c r="J126" s="5">
        <v>79749.1184</v>
      </c>
      <c r="K126" s="5">
        <v>2617262.080636074</v>
      </c>
      <c r="L126" s="5">
        <v>0</v>
      </c>
      <c r="M126" s="6">
        <f t="shared" si="17"/>
        <v>8025.2561919004675</v>
      </c>
      <c r="N126" s="5"/>
      <c r="O126" s="3">
        <v>393.09999999999997</v>
      </c>
      <c r="P126" s="4">
        <v>152</v>
      </c>
      <c r="Q126" s="5">
        <v>3368491.21</v>
      </c>
      <c r="R126" s="5">
        <v>-213763</v>
      </c>
      <c r="S126" s="5">
        <v>0</v>
      </c>
      <c r="T126" s="5">
        <f t="shared" si="18"/>
        <v>3154728.21</v>
      </c>
      <c r="U126" s="5">
        <v>457717.01</v>
      </c>
      <c r="V126" s="5">
        <v>79749.12</v>
      </c>
      <c r="W126" s="5">
        <v>2617262.08</v>
      </c>
      <c r="X126" s="5">
        <v>0</v>
      </c>
      <c r="Y126" s="6">
        <f t="shared" si="19"/>
        <v>8025.2561943525825</v>
      </c>
      <c r="Z126" s="2"/>
      <c r="AA126" s="14">
        <v>416.3</v>
      </c>
      <c r="AB126" s="15">
        <v>152.6</v>
      </c>
      <c r="AC126" s="16">
        <v>3457006.9800000004</v>
      </c>
      <c r="AD126" s="16">
        <v>-228288.68</v>
      </c>
      <c r="AE126" s="16">
        <v>0</v>
      </c>
      <c r="AF126" s="16">
        <f t="shared" si="20"/>
        <v>3228718.3000000003</v>
      </c>
      <c r="AG126" s="16">
        <v>462795.39</v>
      </c>
      <c r="AH126" s="16">
        <v>81854.56</v>
      </c>
      <c r="AI126" s="16">
        <v>2684068.35</v>
      </c>
      <c r="AJ126" s="16">
        <v>0</v>
      </c>
      <c r="AK126" s="17">
        <f t="shared" si="21"/>
        <v>7755.74897910161</v>
      </c>
      <c r="AM126" s="3">
        <v>416.3</v>
      </c>
      <c r="AN126" s="4">
        <v>152.6</v>
      </c>
      <c r="AO126" s="5">
        <v>3457006.9800000004</v>
      </c>
      <c r="AP126" s="5">
        <v>-242103.03</v>
      </c>
      <c r="AQ126" s="5">
        <v>0</v>
      </c>
      <c r="AR126" s="5">
        <f t="shared" si="22"/>
        <v>3214903.9500000007</v>
      </c>
      <c r="AS126" s="5">
        <v>462795.39</v>
      </c>
      <c r="AT126" s="5">
        <v>81854.56</v>
      </c>
      <c r="AU126" s="5">
        <v>2670254.0000000005</v>
      </c>
      <c r="AV126" s="5">
        <v>0</v>
      </c>
      <c r="AW126" s="35">
        <f t="shared" si="23"/>
        <v>7722.565337496999</v>
      </c>
      <c r="AX126" s="63">
        <f t="shared" si="24"/>
        <v>23.200000000000045</v>
      </c>
      <c r="AY126" s="32">
        <f t="shared" si="25"/>
        <v>0.5999999999999943</v>
      </c>
      <c r="AZ126" s="63">
        <f t="shared" si="26"/>
        <v>-302.6908544034686</v>
      </c>
      <c r="BA126" s="32">
        <f t="shared" si="27"/>
        <v>60175.740963927004</v>
      </c>
      <c r="BB126" s="63">
        <f t="shared" si="28"/>
        <v>-302.69085685558366</v>
      </c>
      <c r="BC126" s="32">
        <f t="shared" si="29"/>
        <v>60175.74000000069</v>
      </c>
      <c r="BD126" s="42">
        <f t="shared" si="30"/>
        <v>-33.183641604610784</v>
      </c>
      <c r="BE126" s="6">
        <f t="shared" si="31"/>
        <v>-13814.349999999627</v>
      </c>
    </row>
    <row r="127" spans="1:57" ht="15">
      <c r="A127" s="42" t="s">
        <v>145</v>
      </c>
      <c r="B127" s="6" t="s">
        <v>150</v>
      </c>
      <c r="C127" s="3">
        <v>196.4</v>
      </c>
      <c r="D127" s="4">
        <v>74</v>
      </c>
      <c r="E127" s="5">
        <v>2294285.75</v>
      </c>
      <c r="F127" s="5">
        <v>-145594.38526448543</v>
      </c>
      <c r="G127" s="5">
        <v>0</v>
      </c>
      <c r="H127" s="5">
        <f t="shared" si="16"/>
        <v>2148691.3647355144</v>
      </c>
      <c r="I127" s="5">
        <v>114245.29</v>
      </c>
      <c r="J127" s="5">
        <v>24546.211900000002</v>
      </c>
      <c r="K127" s="5">
        <v>2009899.8628355144</v>
      </c>
      <c r="L127" s="5">
        <v>0</v>
      </c>
      <c r="M127" s="6">
        <f t="shared" si="17"/>
        <v>10940.383730832558</v>
      </c>
      <c r="N127" s="5"/>
      <c r="O127" s="3">
        <v>196.4</v>
      </c>
      <c r="P127" s="4">
        <v>74</v>
      </c>
      <c r="Q127" s="5">
        <v>2294285.75</v>
      </c>
      <c r="R127" s="5">
        <v>-145594.39</v>
      </c>
      <c r="S127" s="5">
        <v>0</v>
      </c>
      <c r="T127" s="5">
        <f t="shared" si="18"/>
        <v>2148691.36</v>
      </c>
      <c r="U127" s="5">
        <v>114245.29</v>
      </c>
      <c r="V127" s="5">
        <v>24546.21</v>
      </c>
      <c r="W127" s="5">
        <v>2009899.8599999999</v>
      </c>
      <c r="X127" s="5">
        <v>0</v>
      </c>
      <c r="Y127" s="6">
        <f t="shared" si="19"/>
        <v>10940.383706720977</v>
      </c>
      <c r="Z127" s="2"/>
      <c r="AA127" s="14">
        <v>200.6</v>
      </c>
      <c r="AB127" s="15">
        <v>81.1</v>
      </c>
      <c r="AC127" s="16">
        <v>2330669.0100000002</v>
      </c>
      <c r="AD127" s="16">
        <v>-153909.25</v>
      </c>
      <c r="AE127" s="16">
        <v>0</v>
      </c>
      <c r="AF127" s="16">
        <f t="shared" si="20"/>
        <v>2176759.7600000002</v>
      </c>
      <c r="AG127" s="16">
        <v>113584.63</v>
      </c>
      <c r="AH127" s="16">
        <v>22015.28</v>
      </c>
      <c r="AI127" s="16">
        <v>2041159.8500000003</v>
      </c>
      <c r="AJ127" s="16">
        <v>0</v>
      </c>
      <c r="AK127" s="17">
        <f t="shared" si="21"/>
        <v>10851.245064805586</v>
      </c>
      <c r="AM127" s="3">
        <v>200.6</v>
      </c>
      <c r="AN127" s="4">
        <v>81.1</v>
      </c>
      <c r="AO127" s="5">
        <v>2330669.0100000002</v>
      </c>
      <c r="AP127" s="5">
        <v>-163222.7</v>
      </c>
      <c r="AQ127" s="5">
        <v>0</v>
      </c>
      <c r="AR127" s="5">
        <f t="shared" si="22"/>
        <v>2167446.31</v>
      </c>
      <c r="AS127" s="5">
        <v>113584.63</v>
      </c>
      <c r="AT127" s="5">
        <v>22015.28</v>
      </c>
      <c r="AU127" s="5">
        <v>2031846.4000000001</v>
      </c>
      <c r="AV127" s="5">
        <v>0</v>
      </c>
      <c r="AW127" s="35">
        <f t="shared" si="23"/>
        <v>10804.817098703888</v>
      </c>
      <c r="AX127" s="63">
        <f t="shared" si="24"/>
        <v>4.199999999999989</v>
      </c>
      <c r="AY127" s="32">
        <f t="shared" si="25"/>
        <v>7.099999999999994</v>
      </c>
      <c r="AZ127" s="63">
        <f t="shared" si="26"/>
        <v>-135.56663212866988</v>
      </c>
      <c r="BA127" s="32">
        <f t="shared" si="27"/>
        <v>18754.945264485665</v>
      </c>
      <c r="BB127" s="63">
        <f t="shared" si="28"/>
        <v>-135.56660801708858</v>
      </c>
      <c r="BC127" s="32">
        <f t="shared" si="29"/>
        <v>18754.950000000186</v>
      </c>
      <c r="BD127" s="42">
        <f t="shared" si="30"/>
        <v>-46.427966101697166</v>
      </c>
      <c r="BE127" s="6">
        <f t="shared" si="31"/>
        <v>-9313.450000000186</v>
      </c>
    </row>
    <row r="128" spans="1:57" ht="15">
      <c r="A128" s="42" t="s">
        <v>145</v>
      </c>
      <c r="B128" s="6" t="s">
        <v>151</v>
      </c>
      <c r="C128" s="3">
        <v>369.8</v>
      </c>
      <c r="D128" s="4">
        <v>138</v>
      </c>
      <c r="E128" s="5">
        <v>3279442.98</v>
      </c>
      <c r="F128" s="5">
        <v>-208112.0386521305</v>
      </c>
      <c r="G128" s="5">
        <v>0</v>
      </c>
      <c r="H128" s="5">
        <f t="shared" si="16"/>
        <v>3071330.9413478696</v>
      </c>
      <c r="I128" s="5">
        <v>329745.39</v>
      </c>
      <c r="J128" s="5">
        <v>70652.50570000001</v>
      </c>
      <c r="K128" s="5">
        <v>2670933.0456478694</v>
      </c>
      <c r="L128" s="5">
        <v>0</v>
      </c>
      <c r="M128" s="6">
        <f t="shared" si="17"/>
        <v>8305.38383274167</v>
      </c>
      <c r="N128" s="5"/>
      <c r="O128" s="3">
        <v>361.90000000000003</v>
      </c>
      <c r="P128" s="4">
        <v>138</v>
      </c>
      <c r="Q128" s="5">
        <v>3242937.45</v>
      </c>
      <c r="R128" s="5">
        <v>-205795.41</v>
      </c>
      <c r="S128" s="5">
        <v>0</v>
      </c>
      <c r="T128" s="5">
        <f t="shared" si="18"/>
        <v>3037142.04</v>
      </c>
      <c r="U128" s="5">
        <v>329745.39</v>
      </c>
      <c r="V128" s="5">
        <v>70652.51</v>
      </c>
      <c r="W128" s="5">
        <v>2636744.14</v>
      </c>
      <c r="X128" s="5">
        <v>0</v>
      </c>
      <c r="Y128" s="6">
        <f t="shared" si="19"/>
        <v>8392.213429124067</v>
      </c>
      <c r="Z128" s="2"/>
      <c r="AA128" s="14">
        <v>366.3</v>
      </c>
      <c r="AB128" s="15">
        <v>120</v>
      </c>
      <c r="AC128" s="16">
        <v>3245020.85</v>
      </c>
      <c r="AD128" s="16">
        <v>-214289.85</v>
      </c>
      <c r="AE128" s="16">
        <v>0</v>
      </c>
      <c r="AF128" s="16">
        <f t="shared" si="20"/>
        <v>3030731</v>
      </c>
      <c r="AG128" s="16">
        <v>322809.08</v>
      </c>
      <c r="AH128" s="16">
        <v>66611.58</v>
      </c>
      <c r="AI128" s="16">
        <v>2641310.34</v>
      </c>
      <c r="AJ128" s="16">
        <v>0</v>
      </c>
      <c r="AK128" s="17">
        <f t="shared" si="21"/>
        <v>8273.903903903903</v>
      </c>
      <c r="AM128" s="3">
        <v>366.3</v>
      </c>
      <c r="AN128" s="4">
        <v>120</v>
      </c>
      <c r="AO128" s="5">
        <v>3245020.85</v>
      </c>
      <c r="AP128" s="5">
        <v>-227257.1</v>
      </c>
      <c r="AQ128" s="5">
        <v>0</v>
      </c>
      <c r="AR128" s="5">
        <f t="shared" si="22"/>
        <v>3017763.75</v>
      </c>
      <c r="AS128" s="5">
        <v>322809.08</v>
      </c>
      <c r="AT128" s="5">
        <v>66611.58</v>
      </c>
      <c r="AU128" s="5">
        <v>2628343.09</v>
      </c>
      <c r="AV128" s="5">
        <v>0</v>
      </c>
      <c r="AW128" s="35">
        <f t="shared" si="23"/>
        <v>8238.503276003275</v>
      </c>
      <c r="AX128" s="63">
        <f t="shared" si="24"/>
        <v>-3.5</v>
      </c>
      <c r="AY128" s="32">
        <f t="shared" si="25"/>
        <v>-18</v>
      </c>
      <c r="AZ128" s="63">
        <f t="shared" si="26"/>
        <v>-66.88055673839517</v>
      </c>
      <c r="BA128" s="32">
        <f t="shared" si="27"/>
        <v>-53567.19134786958</v>
      </c>
      <c r="BB128" s="63">
        <f t="shared" si="28"/>
        <v>-153.7101531207918</v>
      </c>
      <c r="BC128" s="32">
        <f t="shared" si="29"/>
        <v>-19378.290000000037</v>
      </c>
      <c r="BD128" s="42">
        <f t="shared" si="30"/>
        <v>-35.400627900628024</v>
      </c>
      <c r="BE128" s="6">
        <f t="shared" si="31"/>
        <v>-12967.25</v>
      </c>
    </row>
    <row r="129" spans="1:57" ht="15">
      <c r="A129" s="42" t="s">
        <v>152</v>
      </c>
      <c r="B129" s="6" t="s">
        <v>152</v>
      </c>
      <c r="C129" s="3">
        <v>235.29999999999998</v>
      </c>
      <c r="D129" s="4">
        <v>39</v>
      </c>
      <c r="E129" s="5">
        <v>2812032.59</v>
      </c>
      <c r="F129" s="5">
        <v>-178450.37667376385</v>
      </c>
      <c r="G129" s="5">
        <v>0</v>
      </c>
      <c r="H129" s="5">
        <f t="shared" si="16"/>
        <v>2633582.2133262362</v>
      </c>
      <c r="I129" s="5">
        <v>1176875.11</v>
      </c>
      <c r="J129" s="5">
        <v>84143.8451</v>
      </c>
      <c r="K129" s="5">
        <v>1372563.258226236</v>
      </c>
      <c r="L129" s="5">
        <v>0</v>
      </c>
      <c r="M129" s="6">
        <f t="shared" si="17"/>
        <v>11192.444595521616</v>
      </c>
      <c r="N129" s="5"/>
      <c r="O129" s="3">
        <v>235.29999999999998</v>
      </c>
      <c r="P129" s="4">
        <v>39</v>
      </c>
      <c r="Q129" s="5">
        <v>2812032.59</v>
      </c>
      <c r="R129" s="5">
        <v>-178450.38</v>
      </c>
      <c r="S129" s="5">
        <v>0</v>
      </c>
      <c r="T129" s="5">
        <f t="shared" si="18"/>
        <v>2633582.21</v>
      </c>
      <c r="U129" s="5">
        <v>1176875.11</v>
      </c>
      <c r="V129" s="5">
        <v>84143.85</v>
      </c>
      <c r="W129" s="5">
        <v>1372563.2499999998</v>
      </c>
      <c r="X129" s="5">
        <v>0</v>
      </c>
      <c r="Y129" s="6">
        <f t="shared" si="19"/>
        <v>11192.444581385465</v>
      </c>
      <c r="Z129" s="2"/>
      <c r="AA129" s="14">
        <v>231</v>
      </c>
      <c r="AB129" s="15">
        <v>49.6</v>
      </c>
      <c r="AC129" s="16">
        <v>2802823.1300000004</v>
      </c>
      <c r="AD129" s="16">
        <v>-185088.66</v>
      </c>
      <c r="AE129" s="16">
        <v>0</v>
      </c>
      <c r="AF129" s="16">
        <f t="shared" si="20"/>
        <v>2617734.47</v>
      </c>
      <c r="AG129" s="16">
        <v>1190432.34</v>
      </c>
      <c r="AH129" s="16">
        <v>75550.71</v>
      </c>
      <c r="AI129" s="16">
        <v>1351751.4200000002</v>
      </c>
      <c r="AJ129" s="16">
        <v>0</v>
      </c>
      <c r="AK129" s="17">
        <f t="shared" si="21"/>
        <v>11332.183852813854</v>
      </c>
      <c r="AM129" s="3">
        <v>231</v>
      </c>
      <c r="AN129" s="4">
        <v>49.6</v>
      </c>
      <c r="AO129" s="5">
        <v>2802823.1300000004</v>
      </c>
      <c r="AP129" s="5">
        <v>-196288.86</v>
      </c>
      <c r="AQ129" s="5">
        <v>0</v>
      </c>
      <c r="AR129" s="5">
        <f t="shared" si="22"/>
        <v>2606534.2700000005</v>
      </c>
      <c r="AS129" s="5">
        <v>1190432.34</v>
      </c>
      <c r="AT129" s="5">
        <v>75550.71</v>
      </c>
      <c r="AU129" s="5">
        <v>1340551.2200000004</v>
      </c>
      <c r="AV129" s="5">
        <v>0</v>
      </c>
      <c r="AW129" s="35">
        <f t="shared" si="23"/>
        <v>11283.698138528141</v>
      </c>
      <c r="AX129" s="63">
        <f t="shared" si="24"/>
        <v>-4.299999999999983</v>
      </c>
      <c r="AY129" s="32">
        <f t="shared" si="25"/>
        <v>10.600000000000001</v>
      </c>
      <c r="AZ129" s="63">
        <f t="shared" si="26"/>
        <v>91.25354300652543</v>
      </c>
      <c r="BA129" s="32">
        <f t="shared" si="27"/>
        <v>-27047.94332623575</v>
      </c>
      <c r="BB129" s="63">
        <f t="shared" si="28"/>
        <v>91.25355714267607</v>
      </c>
      <c r="BC129" s="32">
        <f t="shared" si="29"/>
        <v>-27047.93999999948</v>
      </c>
      <c r="BD129" s="42">
        <f t="shared" si="30"/>
        <v>-48.485714285712675</v>
      </c>
      <c r="BE129" s="6">
        <f t="shared" si="31"/>
        <v>-11200.19999999972</v>
      </c>
    </row>
    <row r="130" spans="1:57" ht="15">
      <c r="A130" s="42" t="s">
        <v>152</v>
      </c>
      <c r="B130" s="6" t="s">
        <v>153</v>
      </c>
      <c r="C130" s="3">
        <v>344</v>
      </c>
      <c r="D130" s="4">
        <v>62</v>
      </c>
      <c r="E130" s="5">
        <v>3425919.85</v>
      </c>
      <c r="F130" s="5">
        <v>-217407.39771676136</v>
      </c>
      <c r="G130" s="5">
        <v>0</v>
      </c>
      <c r="H130" s="5">
        <f t="shared" si="16"/>
        <v>3208512.4522832385</v>
      </c>
      <c r="I130" s="5">
        <v>1828841.77</v>
      </c>
      <c r="J130" s="5">
        <v>108364.30290000001</v>
      </c>
      <c r="K130" s="5">
        <v>1271306.3793832385</v>
      </c>
      <c r="L130" s="5">
        <v>0</v>
      </c>
      <c r="M130" s="6">
        <f t="shared" si="17"/>
        <v>9327.071082218717</v>
      </c>
      <c r="N130" s="5"/>
      <c r="O130" s="3">
        <v>332.8</v>
      </c>
      <c r="P130" s="4">
        <v>62</v>
      </c>
      <c r="Q130" s="5">
        <v>3359989.73</v>
      </c>
      <c r="R130" s="5">
        <v>-213223.5</v>
      </c>
      <c r="S130" s="5">
        <v>0</v>
      </c>
      <c r="T130" s="5">
        <f t="shared" si="18"/>
        <v>3146766.23</v>
      </c>
      <c r="U130" s="5">
        <v>1828841.77</v>
      </c>
      <c r="V130" s="5">
        <v>108364.3</v>
      </c>
      <c r="W130" s="5">
        <v>1209560.16</v>
      </c>
      <c r="X130" s="5">
        <v>0</v>
      </c>
      <c r="Y130" s="6">
        <f t="shared" si="19"/>
        <v>9455.427373798077</v>
      </c>
      <c r="Z130" s="2"/>
      <c r="AA130" s="14">
        <v>335</v>
      </c>
      <c r="AB130" s="15">
        <v>62.7</v>
      </c>
      <c r="AC130" s="16">
        <v>3373993.63</v>
      </c>
      <c r="AD130" s="16">
        <v>-222806.77</v>
      </c>
      <c r="AE130" s="16">
        <v>0</v>
      </c>
      <c r="AF130" s="16">
        <f t="shared" si="20"/>
        <v>3151186.86</v>
      </c>
      <c r="AG130" s="16">
        <v>1802614.17</v>
      </c>
      <c r="AH130" s="16">
        <v>107943.23</v>
      </c>
      <c r="AI130" s="16">
        <v>1240629.46</v>
      </c>
      <c r="AJ130" s="16">
        <v>0</v>
      </c>
      <c r="AK130" s="17">
        <f t="shared" si="21"/>
        <v>9406.527940298507</v>
      </c>
      <c r="AM130" s="3">
        <v>335</v>
      </c>
      <c r="AN130" s="4">
        <v>62.7</v>
      </c>
      <c r="AO130" s="5">
        <v>3373993.63</v>
      </c>
      <c r="AP130" s="5">
        <v>-236289.39</v>
      </c>
      <c r="AQ130" s="5">
        <v>0</v>
      </c>
      <c r="AR130" s="5">
        <f t="shared" si="22"/>
        <v>3137704.2399999998</v>
      </c>
      <c r="AS130" s="5">
        <v>1802614.17</v>
      </c>
      <c r="AT130" s="5">
        <v>107943.23</v>
      </c>
      <c r="AU130" s="5">
        <v>1227146.8399999999</v>
      </c>
      <c r="AV130" s="5">
        <v>0</v>
      </c>
      <c r="AW130" s="35">
        <f t="shared" si="23"/>
        <v>9366.281313432835</v>
      </c>
      <c r="AX130" s="63">
        <f t="shared" si="24"/>
        <v>-9</v>
      </c>
      <c r="AY130" s="32">
        <f t="shared" si="25"/>
        <v>0.7000000000000028</v>
      </c>
      <c r="AZ130" s="63">
        <f t="shared" si="26"/>
        <v>39.21023121411781</v>
      </c>
      <c r="BA130" s="32">
        <f t="shared" si="27"/>
        <v>-70808.21228323877</v>
      </c>
      <c r="BB130" s="63">
        <f t="shared" si="28"/>
        <v>-89.14606036524128</v>
      </c>
      <c r="BC130" s="32">
        <f t="shared" si="29"/>
        <v>-9061.990000000224</v>
      </c>
      <c r="BD130" s="42">
        <f t="shared" si="30"/>
        <v>-40.246626865671715</v>
      </c>
      <c r="BE130" s="6">
        <f t="shared" si="31"/>
        <v>-13482.620000000112</v>
      </c>
    </row>
    <row r="131" spans="1:57" ht="15">
      <c r="A131" s="42" t="s">
        <v>154</v>
      </c>
      <c r="B131" s="6" t="s">
        <v>155</v>
      </c>
      <c r="C131" s="3">
        <v>1171.2</v>
      </c>
      <c r="D131" s="4">
        <v>237</v>
      </c>
      <c r="E131" s="5">
        <v>8852523.06</v>
      </c>
      <c r="F131" s="5">
        <v>-561777.2995191996</v>
      </c>
      <c r="G131" s="5">
        <v>0</v>
      </c>
      <c r="H131" s="5">
        <f t="shared" si="16"/>
        <v>8290745.760480801</v>
      </c>
      <c r="I131" s="5">
        <v>2369248.85</v>
      </c>
      <c r="J131" s="5">
        <v>287621.66650000005</v>
      </c>
      <c r="K131" s="5">
        <v>5633875.243980801</v>
      </c>
      <c r="L131" s="5">
        <v>0</v>
      </c>
      <c r="M131" s="6">
        <f t="shared" si="17"/>
        <v>7078.84713155806</v>
      </c>
      <c r="N131" s="5"/>
      <c r="O131" s="3">
        <v>1171.2</v>
      </c>
      <c r="P131" s="4">
        <v>237</v>
      </c>
      <c r="Q131" s="5">
        <v>8852523.06</v>
      </c>
      <c r="R131" s="5">
        <v>-561777.3</v>
      </c>
      <c r="S131" s="5">
        <v>0</v>
      </c>
      <c r="T131" s="5">
        <f t="shared" si="18"/>
        <v>8290745.760000001</v>
      </c>
      <c r="U131" s="5">
        <v>2369248.85</v>
      </c>
      <c r="V131" s="5">
        <v>287621.67</v>
      </c>
      <c r="W131" s="5">
        <v>5633875.24</v>
      </c>
      <c r="X131" s="5">
        <v>0</v>
      </c>
      <c r="Y131" s="6">
        <f t="shared" si="19"/>
        <v>7078.847131147541</v>
      </c>
      <c r="Z131" s="2"/>
      <c r="AA131" s="14">
        <v>1162.7</v>
      </c>
      <c r="AB131" s="15">
        <v>285.1</v>
      </c>
      <c r="AC131" s="16">
        <v>8836012.5</v>
      </c>
      <c r="AD131" s="16">
        <v>-583499.43</v>
      </c>
      <c r="AE131" s="16">
        <v>0</v>
      </c>
      <c r="AF131" s="16">
        <f t="shared" si="20"/>
        <v>8252513.07</v>
      </c>
      <c r="AG131" s="16">
        <v>2365707.71</v>
      </c>
      <c r="AH131" s="16">
        <v>261005.77</v>
      </c>
      <c r="AI131" s="16">
        <v>5625799.590000001</v>
      </c>
      <c r="AJ131" s="16">
        <v>0</v>
      </c>
      <c r="AK131" s="17">
        <f t="shared" si="21"/>
        <v>7097.714861959233</v>
      </c>
      <c r="AM131" s="3">
        <v>1162.7</v>
      </c>
      <c r="AN131" s="4">
        <v>285.1</v>
      </c>
      <c r="AO131" s="5">
        <v>8836012.5</v>
      </c>
      <c r="AP131" s="5">
        <v>-618808.52</v>
      </c>
      <c r="AQ131" s="5">
        <v>0</v>
      </c>
      <c r="AR131" s="5">
        <f t="shared" si="22"/>
        <v>8217203.98</v>
      </c>
      <c r="AS131" s="5">
        <v>2365707.71</v>
      </c>
      <c r="AT131" s="5">
        <v>261005.77</v>
      </c>
      <c r="AU131" s="5">
        <v>5590490.500000001</v>
      </c>
      <c r="AV131" s="5">
        <v>0</v>
      </c>
      <c r="AW131" s="35">
        <f t="shared" si="23"/>
        <v>7067.346675840716</v>
      </c>
      <c r="AX131" s="63">
        <f t="shared" si="24"/>
        <v>-8.5</v>
      </c>
      <c r="AY131" s="32">
        <f t="shared" si="25"/>
        <v>48.10000000000002</v>
      </c>
      <c r="AZ131" s="63">
        <f t="shared" si="26"/>
        <v>-11.500455717344266</v>
      </c>
      <c r="BA131" s="32">
        <f t="shared" si="27"/>
        <v>-73541.7804808002</v>
      </c>
      <c r="BB131" s="63">
        <f t="shared" si="28"/>
        <v>-11.500455306825643</v>
      </c>
      <c r="BC131" s="32">
        <f t="shared" si="29"/>
        <v>-73541.78000000026</v>
      </c>
      <c r="BD131" s="42">
        <f t="shared" si="30"/>
        <v>-30.36818611851686</v>
      </c>
      <c r="BE131" s="6">
        <f t="shared" si="31"/>
        <v>-35309.08999999985</v>
      </c>
    </row>
    <row r="132" spans="1:57" ht="15">
      <c r="A132" s="42" t="s">
        <v>154</v>
      </c>
      <c r="B132" s="6" t="s">
        <v>154</v>
      </c>
      <c r="C132" s="3">
        <v>534.8</v>
      </c>
      <c r="D132" s="4">
        <v>152</v>
      </c>
      <c r="E132" s="5">
        <v>4398982.66</v>
      </c>
      <c r="F132" s="5">
        <v>-81.50530000030994</v>
      </c>
      <c r="G132" s="5">
        <v>0</v>
      </c>
      <c r="H132" s="5">
        <f t="shared" si="16"/>
        <v>4398901.1547</v>
      </c>
      <c r="I132" s="5">
        <v>3888838.3</v>
      </c>
      <c r="J132" s="5">
        <v>510062.8547</v>
      </c>
      <c r="K132" s="5">
        <v>0</v>
      </c>
      <c r="L132" s="5">
        <v>-160112.41999999998</v>
      </c>
      <c r="M132" s="6">
        <f t="shared" si="17"/>
        <v>7925.93256301421</v>
      </c>
      <c r="N132" s="5"/>
      <c r="O132" s="3">
        <v>534.8</v>
      </c>
      <c r="P132" s="4">
        <v>152</v>
      </c>
      <c r="Q132" s="5">
        <v>4398982.66</v>
      </c>
      <c r="R132" s="5">
        <v>-81.51</v>
      </c>
      <c r="S132" s="5">
        <v>0</v>
      </c>
      <c r="T132" s="5">
        <f t="shared" si="18"/>
        <v>4398901.15</v>
      </c>
      <c r="U132" s="5">
        <v>3888838.3</v>
      </c>
      <c r="V132" s="5">
        <v>510062.85</v>
      </c>
      <c r="W132" s="5">
        <v>5.820766091346741E-10</v>
      </c>
      <c r="X132" s="5">
        <v>-160112.42</v>
      </c>
      <c r="Y132" s="6">
        <f t="shared" si="19"/>
        <v>7925.932554225879</v>
      </c>
      <c r="Z132" s="2"/>
      <c r="AA132" s="14">
        <v>535.3</v>
      </c>
      <c r="AB132" s="15">
        <v>170.1</v>
      </c>
      <c r="AC132" s="16">
        <v>4419874.779999999</v>
      </c>
      <c r="AD132" s="16">
        <v>-88.29</v>
      </c>
      <c r="AE132" s="16">
        <v>0</v>
      </c>
      <c r="AF132" s="16">
        <f t="shared" si="20"/>
        <v>4419786.489999999</v>
      </c>
      <c r="AG132" s="16">
        <v>4039149.59</v>
      </c>
      <c r="AH132" s="16">
        <v>380636.9</v>
      </c>
      <c r="AI132" s="16">
        <v>-5.820766091346741E-10</v>
      </c>
      <c r="AJ132" s="16">
        <v>-275264.28</v>
      </c>
      <c r="AK132" s="17">
        <f t="shared" si="21"/>
        <v>7742.428937044648</v>
      </c>
      <c r="AM132" s="3">
        <v>535.3</v>
      </c>
      <c r="AN132" s="4">
        <v>170.1</v>
      </c>
      <c r="AO132" s="5">
        <v>4419874.779999999</v>
      </c>
      <c r="AP132" s="5">
        <v>-88.29</v>
      </c>
      <c r="AQ132" s="5">
        <v>0</v>
      </c>
      <c r="AR132" s="5">
        <f t="shared" si="22"/>
        <v>4419786.489999999</v>
      </c>
      <c r="AS132" s="5">
        <v>4039149.59</v>
      </c>
      <c r="AT132" s="5">
        <v>380636.9</v>
      </c>
      <c r="AU132" s="5">
        <v>-5.820766091346741E-10</v>
      </c>
      <c r="AV132" s="5">
        <v>-275264.28</v>
      </c>
      <c r="AW132" s="35">
        <f t="shared" si="23"/>
        <v>7742.428937044648</v>
      </c>
      <c r="AX132" s="63">
        <f t="shared" si="24"/>
        <v>0.5</v>
      </c>
      <c r="AY132" s="32">
        <f t="shared" si="25"/>
        <v>18.099999999999994</v>
      </c>
      <c r="AZ132" s="63">
        <f t="shared" si="26"/>
        <v>-183.50362596956256</v>
      </c>
      <c r="BA132" s="32">
        <f t="shared" si="27"/>
        <v>20885.335299999453</v>
      </c>
      <c r="BB132" s="63">
        <f t="shared" si="28"/>
        <v>-183.50361718123168</v>
      </c>
      <c r="BC132" s="32">
        <f t="shared" si="29"/>
        <v>20885.33999999892</v>
      </c>
      <c r="BD132" s="42">
        <f t="shared" si="30"/>
        <v>0</v>
      </c>
      <c r="BE132" s="6">
        <f t="shared" si="31"/>
        <v>0</v>
      </c>
    </row>
    <row r="133" spans="1:57" ht="15">
      <c r="A133" s="42" t="s">
        <v>156</v>
      </c>
      <c r="B133" s="6" t="s">
        <v>157</v>
      </c>
      <c r="C133" s="3">
        <v>583.3</v>
      </c>
      <c r="D133" s="4">
        <v>211</v>
      </c>
      <c r="E133" s="5">
        <v>4461663.83</v>
      </c>
      <c r="F133" s="5">
        <v>-283135.26446548325</v>
      </c>
      <c r="G133" s="5">
        <v>0</v>
      </c>
      <c r="H133" s="5">
        <f aca="true" t="shared" si="32" ref="H133:H182">E133+F133+G133</f>
        <v>4178528.5655345167</v>
      </c>
      <c r="I133" s="5">
        <v>1384433.14</v>
      </c>
      <c r="J133" s="5">
        <v>188297.94830000002</v>
      </c>
      <c r="K133" s="5">
        <v>2605797.4772345168</v>
      </c>
      <c r="L133" s="5">
        <v>0</v>
      </c>
      <c r="M133" s="6">
        <f t="shared" si="17"/>
        <v>7163.6011752691875</v>
      </c>
      <c r="N133" s="5"/>
      <c r="O133" s="3">
        <v>583.4</v>
      </c>
      <c r="P133" s="4">
        <v>211</v>
      </c>
      <c r="Q133" s="5">
        <v>4462396.8</v>
      </c>
      <c r="R133" s="5">
        <v>-283181.78</v>
      </c>
      <c r="S133" s="5">
        <v>0</v>
      </c>
      <c r="T133" s="5">
        <f aca="true" t="shared" si="33" ref="T133:T182">Q133+R133+S133</f>
        <v>4179215.0199999996</v>
      </c>
      <c r="U133" s="5">
        <v>1384433.14</v>
      </c>
      <c r="V133" s="5">
        <v>188297.95</v>
      </c>
      <c r="W133" s="5">
        <v>2606483.9299999997</v>
      </c>
      <c r="X133" s="5">
        <v>0</v>
      </c>
      <c r="Y133" s="6">
        <f aca="true" t="shared" si="34" ref="Y133:Y183">(T133/O133)+(X133/O133)</f>
        <v>7163.549914295509</v>
      </c>
      <c r="Z133" s="2"/>
      <c r="AA133" s="14">
        <v>578</v>
      </c>
      <c r="AB133" s="15">
        <v>242.7</v>
      </c>
      <c r="AC133" s="16">
        <v>4460982.38</v>
      </c>
      <c r="AD133" s="16">
        <v>-294587.71</v>
      </c>
      <c r="AE133" s="16">
        <v>0</v>
      </c>
      <c r="AF133" s="16">
        <f aca="true" t="shared" si="35" ref="AF133:AF181">AC133+AD133+AE133</f>
        <v>4166394.67</v>
      </c>
      <c r="AG133" s="16">
        <v>1203293.61</v>
      </c>
      <c r="AH133" s="16">
        <v>208170.82</v>
      </c>
      <c r="AI133" s="16">
        <v>2754930.2399999998</v>
      </c>
      <c r="AJ133" s="16">
        <v>0</v>
      </c>
      <c r="AK133" s="17">
        <f aca="true" t="shared" si="36" ref="AK133:AK183">(AF133/AA133)+(AJ133/AA133)</f>
        <v>7208.295276816609</v>
      </c>
      <c r="AM133" s="3">
        <v>578</v>
      </c>
      <c r="AN133" s="4">
        <v>242.7</v>
      </c>
      <c r="AO133" s="5">
        <v>4460982.38</v>
      </c>
      <c r="AP133" s="5">
        <v>-312413.99</v>
      </c>
      <c r="AQ133" s="5">
        <v>0</v>
      </c>
      <c r="AR133" s="5">
        <f aca="true" t="shared" si="37" ref="AR133:AR182">AO133+AP133+AQ133</f>
        <v>4148568.3899999997</v>
      </c>
      <c r="AS133" s="5">
        <v>1203293.61</v>
      </c>
      <c r="AT133" s="5">
        <v>208170.82</v>
      </c>
      <c r="AU133" s="5">
        <v>2737103.9599999995</v>
      </c>
      <c r="AV133" s="5">
        <v>0</v>
      </c>
      <c r="AW133" s="35">
        <f aca="true" t="shared" si="38" ref="AW133:AW183">(AR133/AM133)+(AV133/AM133)</f>
        <v>7177.453961937716</v>
      </c>
      <c r="AX133" s="63">
        <f aca="true" t="shared" si="39" ref="AX133:AX182">AM133-C133</f>
        <v>-5.2999999999999545</v>
      </c>
      <c r="AY133" s="32">
        <f aca="true" t="shared" si="40" ref="AY133:AY182">AN133-D133</f>
        <v>31.69999999999999</v>
      </c>
      <c r="AZ133" s="63">
        <f aca="true" t="shared" si="41" ref="AZ133:AZ183">AW133-M133</f>
        <v>13.852786668528097</v>
      </c>
      <c r="BA133" s="32">
        <f aca="true" t="shared" si="42" ref="BA133:BA183">AR133-H133</f>
        <v>-29960.17553451704</v>
      </c>
      <c r="BB133" s="63">
        <f aca="true" t="shared" si="43" ref="BB133:BB183">AW133-Y133</f>
        <v>13.904047642206933</v>
      </c>
      <c r="BC133" s="32">
        <f aca="true" t="shared" si="44" ref="BC133:BC182">AR133-T133</f>
        <v>-30646.62999999989</v>
      </c>
      <c r="BD133" s="42">
        <f aca="true" t="shared" si="45" ref="BD133:BD183">AW133-AK133</f>
        <v>-30.841314878893172</v>
      </c>
      <c r="BE133" s="6">
        <f aca="true" t="shared" si="46" ref="BE133:BE183">AR133-AF133</f>
        <v>-17826.28000000026</v>
      </c>
    </row>
    <row r="134" spans="1:57" ht="15">
      <c r="A134" s="42" t="s">
        <v>156</v>
      </c>
      <c r="B134" s="6" t="s">
        <v>158</v>
      </c>
      <c r="C134" s="3">
        <v>282.09999999999997</v>
      </c>
      <c r="D134" s="4">
        <v>44</v>
      </c>
      <c r="E134" s="5">
        <v>2583115.8699999996</v>
      </c>
      <c r="F134" s="5">
        <v>-163923.4202450965</v>
      </c>
      <c r="G134" s="5">
        <v>0</v>
      </c>
      <c r="H134" s="5">
        <f t="shared" si="32"/>
        <v>2419192.449754903</v>
      </c>
      <c r="I134" s="5">
        <v>721267.24</v>
      </c>
      <c r="J134" s="5">
        <v>94340.07835000001</v>
      </c>
      <c r="K134" s="5">
        <v>1603585.131404903</v>
      </c>
      <c r="L134" s="5">
        <v>0</v>
      </c>
      <c r="M134" s="6">
        <f aca="true" t="shared" si="47" ref="M134:M183">(H134/C134)+(L134/C134)</f>
        <v>8575.655617706145</v>
      </c>
      <c r="N134" s="5"/>
      <c r="O134" s="3">
        <v>282.09999999999997</v>
      </c>
      <c r="P134" s="4">
        <v>44</v>
      </c>
      <c r="Q134" s="5">
        <v>2583115.8699999996</v>
      </c>
      <c r="R134" s="5">
        <v>-163923.42</v>
      </c>
      <c r="S134" s="5">
        <v>0</v>
      </c>
      <c r="T134" s="5">
        <f t="shared" si="33"/>
        <v>2419192.4499999997</v>
      </c>
      <c r="U134" s="5">
        <v>721267.24</v>
      </c>
      <c r="V134" s="5">
        <v>94340.08</v>
      </c>
      <c r="W134" s="5">
        <v>1603585.1299999997</v>
      </c>
      <c r="X134" s="5">
        <v>0</v>
      </c>
      <c r="Y134" s="6">
        <f t="shared" si="34"/>
        <v>8575.655618574974</v>
      </c>
      <c r="Z134" s="2"/>
      <c r="AA134" s="14">
        <v>292.1</v>
      </c>
      <c r="AB134" s="15">
        <v>83.3</v>
      </c>
      <c r="AC134" s="16">
        <v>2685809.29</v>
      </c>
      <c r="AD134" s="16">
        <v>-177361.47</v>
      </c>
      <c r="AE134" s="16">
        <v>0</v>
      </c>
      <c r="AF134" s="16">
        <f t="shared" si="35"/>
        <v>2508447.82</v>
      </c>
      <c r="AG134" s="16">
        <v>547054.42</v>
      </c>
      <c r="AH134" s="16">
        <v>80820.79</v>
      </c>
      <c r="AI134" s="16">
        <v>1880572.6099999999</v>
      </c>
      <c r="AJ134" s="16">
        <v>0</v>
      </c>
      <c r="AK134" s="17">
        <f t="shared" si="36"/>
        <v>8587.633755563162</v>
      </c>
      <c r="AM134" s="3">
        <v>292.1</v>
      </c>
      <c r="AN134" s="4">
        <v>83.3</v>
      </c>
      <c r="AO134" s="5">
        <v>2685809.29</v>
      </c>
      <c r="AP134" s="5">
        <v>-188094.08</v>
      </c>
      <c r="AQ134" s="5">
        <v>0</v>
      </c>
      <c r="AR134" s="5">
        <f t="shared" si="37"/>
        <v>2497715.21</v>
      </c>
      <c r="AS134" s="5">
        <v>547054.42</v>
      </c>
      <c r="AT134" s="5">
        <v>80820.79</v>
      </c>
      <c r="AU134" s="5">
        <v>1869840</v>
      </c>
      <c r="AV134" s="5">
        <v>0</v>
      </c>
      <c r="AW134" s="35">
        <f t="shared" si="38"/>
        <v>8550.89082505991</v>
      </c>
      <c r="AX134" s="63">
        <f t="shared" si="39"/>
        <v>10.000000000000057</v>
      </c>
      <c r="AY134" s="32">
        <f t="shared" si="40"/>
        <v>39.3</v>
      </c>
      <c r="AZ134" s="63">
        <f t="shared" si="41"/>
        <v>-24.764792646234127</v>
      </c>
      <c r="BA134" s="32">
        <f t="shared" si="42"/>
        <v>78522.76024509687</v>
      </c>
      <c r="BB134" s="63">
        <f t="shared" si="43"/>
        <v>-24.764793515063502</v>
      </c>
      <c r="BC134" s="32">
        <f t="shared" si="44"/>
        <v>78522.76000000024</v>
      </c>
      <c r="BD134" s="42">
        <f t="shared" si="45"/>
        <v>-36.742930503251046</v>
      </c>
      <c r="BE134" s="6">
        <f t="shared" si="46"/>
        <v>-10732.60999999987</v>
      </c>
    </row>
    <row r="135" spans="1:57" ht="15">
      <c r="A135" s="42" t="s">
        <v>159</v>
      </c>
      <c r="B135" s="6" t="s">
        <v>160</v>
      </c>
      <c r="C135" s="3">
        <v>1642.1000000000001</v>
      </c>
      <c r="D135" s="4">
        <v>68</v>
      </c>
      <c r="E135" s="5">
        <v>15482930.39</v>
      </c>
      <c r="F135" s="5">
        <v>-149884.19480000134</v>
      </c>
      <c r="G135" s="5">
        <v>0</v>
      </c>
      <c r="H135" s="5">
        <f t="shared" si="32"/>
        <v>15333046.1952</v>
      </c>
      <c r="I135" s="5">
        <v>14794680.37</v>
      </c>
      <c r="J135" s="5">
        <v>538365.8252000001</v>
      </c>
      <c r="K135" s="5">
        <v>0</v>
      </c>
      <c r="L135" s="5">
        <v>-322651.14</v>
      </c>
      <c r="M135" s="6">
        <f t="shared" si="47"/>
        <v>9140.975004689117</v>
      </c>
      <c r="N135" s="5"/>
      <c r="O135" s="3">
        <v>1642.1000000000001</v>
      </c>
      <c r="P135" s="4">
        <v>68</v>
      </c>
      <c r="Q135" s="5">
        <v>15482930.39</v>
      </c>
      <c r="R135" s="5">
        <v>-149884.19</v>
      </c>
      <c r="S135" s="5">
        <v>0</v>
      </c>
      <c r="T135" s="5">
        <f t="shared" si="33"/>
        <v>15333046.200000001</v>
      </c>
      <c r="U135" s="5">
        <v>14794680.37</v>
      </c>
      <c r="V135" s="5">
        <v>538365.83</v>
      </c>
      <c r="W135" s="5">
        <v>1.979060471057892E-09</v>
      </c>
      <c r="X135" s="5">
        <v>-322651.14</v>
      </c>
      <c r="Y135" s="6">
        <f t="shared" si="34"/>
        <v>9140.975007612204</v>
      </c>
      <c r="Z135" s="2"/>
      <c r="AA135" s="14">
        <v>1648.7</v>
      </c>
      <c r="AB135" s="15">
        <v>66.3</v>
      </c>
      <c r="AC135" s="16">
        <v>15537226.19</v>
      </c>
      <c r="AD135" s="16">
        <v>-213026.1</v>
      </c>
      <c r="AE135" s="16">
        <v>0</v>
      </c>
      <c r="AF135" s="16">
        <f t="shared" si="35"/>
        <v>15324200.09</v>
      </c>
      <c r="AG135" s="16">
        <v>14889830.61</v>
      </c>
      <c r="AH135" s="16">
        <v>434369.48</v>
      </c>
      <c r="AI135" s="16">
        <v>4.656612873077393E-10</v>
      </c>
      <c r="AJ135" s="16">
        <v>-326673.34</v>
      </c>
      <c r="AK135" s="17">
        <f t="shared" si="36"/>
        <v>9096.577151695274</v>
      </c>
      <c r="AM135" s="3">
        <v>1648.7</v>
      </c>
      <c r="AN135" s="4">
        <v>66.3</v>
      </c>
      <c r="AO135" s="5">
        <v>15537226.19</v>
      </c>
      <c r="AP135" s="5">
        <v>-213026.1</v>
      </c>
      <c r="AQ135" s="5">
        <v>0</v>
      </c>
      <c r="AR135" s="5">
        <f t="shared" si="37"/>
        <v>15324200.09</v>
      </c>
      <c r="AS135" s="5">
        <v>14889830.61</v>
      </c>
      <c r="AT135" s="5">
        <v>434369.48</v>
      </c>
      <c r="AU135" s="5">
        <v>4.656612873077393E-10</v>
      </c>
      <c r="AV135" s="5">
        <v>-326673.34</v>
      </c>
      <c r="AW135" s="35">
        <f t="shared" si="38"/>
        <v>9096.577151695274</v>
      </c>
      <c r="AX135" s="63">
        <f t="shared" si="39"/>
        <v>6.599999999999909</v>
      </c>
      <c r="AY135" s="32">
        <f t="shared" si="40"/>
        <v>-1.7000000000000028</v>
      </c>
      <c r="AZ135" s="63">
        <f t="shared" si="41"/>
        <v>-44.39785299384312</v>
      </c>
      <c r="BA135" s="32">
        <f t="shared" si="42"/>
        <v>-8846.105200000107</v>
      </c>
      <c r="BB135" s="63">
        <f t="shared" si="43"/>
        <v>-44.397855916929984</v>
      </c>
      <c r="BC135" s="32">
        <f t="shared" si="44"/>
        <v>-8846.110000001267</v>
      </c>
      <c r="BD135" s="42">
        <f t="shared" si="45"/>
        <v>0</v>
      </c>
      <c r="BE135" s="6">
        <f t="shared" si="46"/>
        <v>0</v>
      </c>
    </row>
    <row r="136" spans="1:57" ht="15">
      <c r="A136" s="42" t="s">
        <v>161</v>
      </c>
      <c r="B136" s="6" t="s">
        <v>162</v>
      </c>
      <c r="C136" s="3">
        <v>230.39999999999998</v>
      </c>
      <c r="D136" s="4">
        <v>97</v>
      </c>
      <c r="E136" s="5">
        <v>2428746.7100000004</v>
      </c>
      <c r="F136" s="5">
        <v>-154127.21985724382</v>
      </c>
      <c r="G136" s="5">
        <v>0</v>
      </c>
      <c r="H136" s="5">
        <f t="shared" si="32"/>
        <v>2274619.4901427566</v>
      </c>
      <c r="I136" s="5">
        <v>294741.25</v>
      </c>
      <c r="J136" s="5">
        <v>43288.6335</v>
      </c>
      <c r="K136" s="5">
        <v>1936589.6066427566</v>
      </c>
      <c r="L136" s="5">
        <v>0</v>
      </c>
      <c r="M136" s="6">
        <f t="shared" si="47"/>
        <v>9872.480425966827</v>
      </c>
      <c r="N136" s="5"/>
      <c r="O136" s="3">
        <v>230.39999999999998</v>
      </c>
      <c r="P136" s="4">
        <v>97</v>
      </c>
      <c r="Q136" s="5">
        <v>2428746.7100000004</v>
      </c>
      <c r="R136" s="5">
        <v>-154127.22</v>
      </c>
      <c r="S136" s="5">
        <v>0</v>
      </c>
      <c r="T136" s="5">
        <f t="shared" si="33"/>
        <v>2274619.49</v>
      </c>
      <c r="U136" s="5">
        <v>294741.25</v>
      </c>
      <c r="V136" s="5">
        <v>43288.63</v>
      </c>
      <c r="W136" s="5">
        <v>1936589.6100000003</v>
      </c>
      <c r="X136" s="5">
        <v>0</v>
      </c>
      <c r="Y136" s="6">
        <f t="shared" si="34"/>
        <v>9872.480425347225</v>
      </c>
      <c r="Z136" s="2"/>
      <c r="AA136" s="14">
        <v>232.3</v>
      </c>
      <c r="AB136" s="15">
        <v>117</v>
      </c>
      <c r="AC136" s="16">
        <v>2461707.22</v>
      </c>
      <c r="AD136" s="16">
        <v>-162562.55</v>
      </c>
      <c r="AE136" s="16">
        <v>0</v>
      </c>
      <c r="AF136" s="16">
        <f t="shared" si="35"/>
        <v>2299144.6700000004</v>
      </c>
      <c r="AG136" s="16">
        <v>294690.42</v>
      </c>
      <c r="AH136" s="16">
        <v>40478.07</v>
      </c>
      <c r="AI136" s="16">
        <v>1963976.1800000004</v>
      </c>
      <c r="AJ136" s="16">
        <v>0</v>
      </c>
      <c r="AK136" s="17">
        <f t="shared" si="36"/>
        <v>9897.308092983212</v>
      </c>
      <c r="AM136" s="3">
        <v>232.3</v>
      </c>
      <c r="AN136" s="4">
        <v>117</v>
      </c>
      <c r="AO136" s="5">
        <v>2461707.22</v>
      </c>
      <c r="AP136" s="5">
        <v>-172399.64</v>
      </c>
      <c r="AQ136" s="5">
        <v>0</v>
      </c>
      <c r="AR136" s="5">
        <f t="shared" si="37"/>
        <v>2289307.58</v>
      </c>
      <c r="AS136" s="5">
        <v>294690.42</v>
      </c>
      <c r="AT136" s="5">
        <v>40478.07</v>
      </c>
      <c r="AU136" s="5">
        <v>1954139.09</v>
      </c>
      <c r="AV136" s="5">
        <v>0</v>
      </c>
      <c r="AW136" s="35">
        <f t="shared" si="38"/>
        <v>9854.961601377528</v>
      </c>
      <c r="AX136" s="63">
        <f t="shared" si="39"/>
        <v>1.900000000000034</v>
      </c>
      <c r="AY136" s="32">
        <f t="shared" si="40"/>
        <v>20</v>
      </c>
      <c r="AZ136" s="63">
        <f t="shared" si="41"/>
        <v>-17.518824589298674</v>
      </c>
      <c r="BA136" s="32">
        <f t="shared" si="42"/>
        <v>14688.089857243467</v>
      </c>
      <c r="BB136" s="63">
        <f t="shared" si="43"/>
        <v>-17.518823969696314</v>
      </c>
      <c r="BC136" s="32">
        <f t="shared" si="44"/>
        <v>14688.089999999851</v>
      </c>
      <c r="BD136" s="42">
        <f t="shared" si="45"/>
        <v>-42.346491605683696</v>
      </c>
      <c r="BE136" s="6">
        <f t="shared" si="46"/>
        <v>-9837.090000000317</v>
      </c>
    </row>
    <row r="137" spans="1:57" ht="15">
      <c r="A137" s="42" t="s">
        <v>161</v>
      </c>
      <c r="B137" s="6" t="s">
        <v>163</v>
      </c>
      <c r="C137" s="3">
        <v>1623.3999999999999</v>
      </c>
      <c r="D137" s="4">
        <v>939</v>
      </c>
      <c r="E137" s="5">
        <v>11817628.12</v>
      </c>
      <c r="F137" s="5">
        <v>-749941.5891920597</v>
      </c>
      <c r="G137" s="5">
        <v>0</v>
      </c>
      <c r="H137" s="5">
        <f t="shared" si="32"/>
        <v>11067686.53080794</v>
      </c>
      <c r="I137" s="5">
        <v>1790103.03</v>
      </c>
      <c r="J137" s="5">
        <v>269805.1279</v>
      </c>
      <c r="K137" s="5">
        <v>9007778.37290794</v>
      </c>
      <c r="L137" s="5">
        <v>0</v>
      </c>
      <c r="M137" s="6">
        <f t="shared" si="47"/>
        <v>6817.596729584786</v>
      </c>
      <c r="N137" s="5"/>
      <c r="O137" s="3">
        <v>1650.5</v>
      </c>
      <c r="P137" s="4">
        <v>939</v>
      </c>
      <c r="Q137" s="5">
        <v>11982602.88</v>
      </c>
      <c r="R137" s="5">
        <v>-760410.82</v>
      </c>
      <c r="S137" s="5">
        <v>0</v>
      </c>
      <c r="T137" s="5">
        <f t="shared" si="33"/>
        <v>11222192.06</v>
      </c>
      <c r="U137" s="5">
        <v>1790103.03</v>
      </c>
      <c r="V137" s="5">
        <v>269805.13</v>
      </c>
      <c r="W137" s="5">
        <v>9162283.9</v>
      </c>
      <c r="X137" s="5">
        <v>0</v>
      </c>
      <c r="Y137" s="6">
        <f t="shared" si="34"/>
        <v>6799.268136928204</v>
      </c>
      <c r="Z137" s="2"/>
      <c r="AA137" s="14">
        <v>1581.3999999999999</v>
      </c>
      <c r="AB137" s="15">
        <v>902.3</v>
      </c>
      <c r="AC137" s="16">
        <v>11508390.569999998</v>
      </c>
      <c r="AD137" s="16">
        <v>-759973.95</v>
      </c>
      <c r="AE137" s="16">
        <v>0</v>
      </c>
      <c r="AF137" s="16">
        <f t="shared" si="35"/>
        <v>10748416.62</v>
      </c>
      <c r="AG137" s="16">
        <v>1651930.32</v>
      </c>
      <c r="AH137" s="16">
        <v>245073.9</v>
      </c>
      <c r="AI137" s="16">
        <v>8851412.399999999</v>
      </c>
      <c r="AJ137" s="16">
        <v>0</v>
      </c>
      <c r="AK137" s="17">
        <f t="shared" si="36"/>
        <v>6796.772872138611</v>
      </c>
      <c r="AM137" s="3">
        <v>1581.3999999999999</v>
      </c>
      <c r="AN137" s="4">
        <v>902.3</v>
      </c>
      <c r="AO137" s="5">
        <v>11508390.569999998</v>
      </c>
      <c r="AP137" s="5">
        <v>-805961.98</v>
      </c>
      <c r="AQ137" s="5">
        <v>0</v>
      </c>
      <c r="AR137" s="5">
        <f t="shared" si="37"/>
        <v>10702428.589999998</v>
      </c>
      <c r="AS137" s="5">
        <v>1651930.32</v>
      </c>
      <c r="AT137" s="5">
        <v>245073.9</v>
      </c>
      <c r="AU137" s="5">
        <v>8805424.369999997</v>
      </c>
      <c r="AV137" s="5">
        <v>0</v>
      </c>
      <c r="AW137" s="35">
        <f t="shared" si="38"/>
        <v>6767.692291640318</v>
      </c>
      <c r="AX137" s="63">
        <f t="shared" si="39"/>
        <v>-42</v>
      </c>
      <c r="AY137" s="32">
        <f t="shared" si="40"/>
        <v>-36.700000000000045</v>
      </c>
      <c r="AZ137" s="63">
        <f t="shared" si="41"/>
        <v>-49.904437944467645</v>
      </c>
      <c r="BA137" s="32">
        <f t="shared" si="42"/>
        <v>-365257.9408079423</v>
      </c>
      <c r="BB137" s="63">
        <f t="shared" si="43"/>
        <v>-31.575845287885386</v>
      </c>
      <c r="BC137" s="32">
        <f t="shared" si="44"/>
        <v>-519763.47000000253</v>
      </c>
      <c r="BD137" s="42">
        <f t="shared" si="45"/>
        <v>-29.080580498292875</v>
      </c>
      <c r="BE137" s="6">
        <f t="shared" si="46"/>
        <v>-45988.03000000119</v>
      </c>
    </row>
    <row r="138" spans="1:57" ht="15">
      <c r="A138" s="42" t="s">
        <v>161</v>
      </c>
      <c r="B138" s="6" t="s">
        <v>164</v>
      </c>
      <c r="C138" s="3">
        <v>276.4</v>
      </c>
      <c r="D138" s="4">
        <v>136</v>
      </c>
      <c r="E138" s="5">
        <v>2580186.54</v>
      </c>
      <c r="F138" s="5">
        <v>-163737.52622531855</v>
      </c>
      <c r="G138" s="5">
        <v>0</v>
      </c>
      <c r="H138" s="5">
        <f t="shared" si="32"/>
        <v>2416449.0137746814</v>
      </c>
      <c r="I138" s="5">
        <v>461159.22</v>
      </c>
      <c r="J138" s="5">
        <v>66892.51940000002</v>
      </c>
      <c r="K138" s="5">
        <v>1888397.2743746813</v>
      </c>
      <c r="L138" s="5">
        <v>0</v>
      </c>
      <c r="M138" s="6">
        <f t="shared" si="47"/>
        <v>8742.5796446262</v>
      </c>
      <c r="N138" s="5"/>
      <c r="O138" s="3">
        <v>276.4</v>
      </c>
      <c r="P138" s="4">
        <v>136</v>
      </c>
      <c r="Q138" s="5">
        <v>2580186.54</v>
      </c>
      <c r="R138" s="5">
        <v>-163737.53</v>
      </c>
      <c r="S138" s="5">
        <v>0</v>
      </c>
      <c r="T138" s="5">
        <f t="shared" si="33"/>
        <v>2416449.0100000002</v>
      </c>
      <c r="U138" s="5">
        <v>461159.22</v>
      </c>
      <c r="V138" s="5">
        <v>66892.52</v>
      </c>
      <c r="W138" s="5">
        <v>1888397.2700000003</v>
      </c>
      <c r="X138" s="5">
        <v>0</v>
      </c>
      <c r="Y138" s="6">
        <f t="shared" si="34"/>
        <v>8742.57963096961</v>
      </c>
      <c r="Z138" s="2"/>
      <c r="AA138" s="14">
        <v>277.40000000000003</v>
      </c>
      <c r="AB138" s="15">
        <v>144.3</v>
      </c>
      <c r="AC138" s="16">
        <v>2595090.07</v>
      </c>
      <c r="AD138" s="16">
        <v>-171370.69</v>
      </c>
      <c r="AE138" s="16">
        <v>0</v>
      </c>
      <c r="AF138" s="16">
        <f t="shared" si="35"/>
        <v>2423719.38</v>
      </c>
      <c r="AG138" s="16">
        <v>462771.12</v>
      </c>
      <c r="AH138" s="16">
        <v>62943.62</v>
      </c>
      <c r="AI138" s="16">
        <v>1898004.6399999997</v>
      </c>
      <c r="AJ138" s="16">
        <v>0</v>
      </c>
      <c r="AK138" s="17">
        <f t="shared" si="36"/>
        <v>8737.272458543617</v>
      </c>
      <c r="AM138" s="3">
        <v>277.40000000000003</v>
      </c>
      <c r="AN138" s="4">
        <v>144.3</v>
      </c>
      <c r="AO138" s="5">
        <v>2595090.07</v>
      </c>
      <c r="AP138" s="5">
        <v>-181740.78</v>
      </c>
      <c r="AQ138" s="5">
        <v>0</v>
      </c>
      <c r="AR138" s="5">
        <f t="shared" si="37"/>
        <v>2413349.29</v>
      </c>
      <c r="AS138" s="5">
        <v>462771.12</v>
      </c>
      <c r="AT138" s="5">
        <v>62943.62</v>
      </c>
      <c r="AU138" s="5">
        <v>1887634.5499999998</v>
      </c>
      <c r="AV138" s="5">
        <v>0</v>
      </c>
      <c r="AW138" s="35">
        <f t="shared" si="38"/>
        <v>8699.889293439077</v>
      </c>
      <c r="AX138" s="63">
        <f t="shared" si="39"/>
        <v>1.0000000000000568</v>
      </c>
      <c r="AY138" s="32">
        <f t="shared" si="40"/>
        <v>8.300000000000011</v>
      </c>
      <c r="AZ138" s="63">
        <f t="shared" si="41"/>
        <v>-42.69035118712236</v>
      </c>
      <c r="BA138" s="32">
        <f t="shared" si="42"/>
        <v>-3099.7237746813335</v>
      </c>
      <c r="BB138" s="63">
        <f t="shared" si="43"/>
        <v>-42.690337530533725</v>
      </c>
      <c r="BC138" s="32">
        <f t="shared" si="44"/>
        <v>-3099.720000000205</v>
      </c>
      <c r="BD138" s="42">
        <f t="shared" si="45"/>
        <v>-37.38316510454024</v>
      </c>
      <c r="BE138" s="6">
        <f t="shared" si="46"/>
        <v>-10370.089999999851</v>
      </c>
    </row>
    <row r="139" spans="1:57" ht="15">
      <c r="A139" s="42" t="s">
        <v>161</v>
      </c>
      <c r="B139" s="6" t="s">
        <v>165</v>
      </c>
      <c r="C139" s="3">
        <v>234.6</v>
      </c>
      <c r="D139" s="4">
        <v>95</v>
      </c>
      <c r="E139" s="5">
        <v>2443942.29</v>
      </c>
      <c r="F139" s="5">
        <v>-155091.5248174421</v>
      </c>
      <c r="G139" s="5">
        <v>0</v>
      </c>
      <c r="H139" s="5">
        <f t="shared" si="32"/>
        <v>2288850.765182558</v>
      </c>
      <c r="I139" s="5">
        <v>296123.84</v>
      </c>
      <c r="J139" s="5">
        <v>45017.8078</v>
      </c>
      <c r="K139" s="5">
        <v>1947709.1173825578</v>
      </c>
      <c r="L139" s="5">
        <v>0</v>
      </c>
      <c r="M139" s="6">
        <f t="shared" si="47"/>
        <v>9756.397123540315</v>
      </c>
      <c r="N139" s="5"/>
      <c r="O139" s="3">
        <v>235.1</v>
      </c>
      <c r="P139" s="4">
        <v>95</v>
      </c>
      <c r="Q139" s="5">
        <v>2446174.9</v>
      </c>
      <c r="R139" s="5">
        <v>-155233.21</v>
      </c>
      <c r="S139" s="5">
        <v>0</v>
      </c>
      <c r="T139" s="5">
        <f t="shared" si="33"/>
        <v>2290941.69</v>
      </c>
      <c r="U139" s="5">
        <v>296123.84</v>
      </c>
      <c r="V139" s="5">
        <v>45017.81</v>
      </c>
      <c r="W139" s="5">
        <v>1949800.0399999998</v>
      </c>
      <c r="X139" s="5">
        <v>0</v>
      </c>
      <c r="Y139" s="6">
        <f t="shared" si="34"/>
        <v>9744.541429179073</v>
      </c>
      <c r="Z139" s="2"/>
      <c r="AA139" s="14">
        <v>239.1</v>
      </c>
      <c r="AB139" s="15">
        <v>98.9</v>
      </c>
      <c r="AC139" s="16">
        <v>2468580.48</v>
      </c>
      <c r="AD139" s="16">
        <v>-163016.44</v>
      </c>
      <c r="AE139" s="16">
        <v>0</v>
      </c>
      <c r="AF139" s="16">
        <f t="shared" si="35"/>
        <v>2305564.04</v>
      </c>
      <c r="AG139" s="16">
        <v>286260.36</v>
      </c>
      <c r="AH139" s="16">
        <v>38092.77</v>
      </c>
      <c r="AI139" s="16">
        <v>1981210.9100000001</v>
      </c>
      <c r="AJ139" s="16">
        <v>0</v>
      </c>
      <c r="AK139" s="17">
        <f t="shared" si="36"/>
        <v>9642.676871601841</v>
      </c>
      <c r="AM139" s="3">
        <v>239.1</v>
      </c>
      <c r="AN139" s="4">
        <v>98.9</v>
      </c>
      <c r="AO139" s="5">
        <v>2468580.48</v>
      </c>
      <c r="AP139" s="5">
        <v>-172881</v>
      </c>
      <c r="AQ139" s="5">
        <v>0</v>
      </c>
      <c r="AR139" s="5">
        <f t="shared" si="37"/>
        <v>2295699.48</v>
      </c>
      <c r="AS139" s="5">
        <v>286260.36</v>
      </c>
      <c r="AT139" s="5">
        <v>38092.77</v>
      </c>
      <c r="AU139" s="5">
        <v>1971346.35</v>
      </c>
      <c r="AV139" s="5">
        <v>0</v>
      </c>
      <c r="AW139" s="35">
        <f t="shared" si="38"/>
        <v>9601.41982434128</v>
      </c>
      <c r="AX139" s="63">
        <f t="shared" si="39"/>
        <v>4.5</v>
      </c>
      <c r="AY139" s="32">
        <f t="shared" si="40"/>
        <v>3.9000000000000057</v>
      </c>
      <c r="AZ139" s="63">
        <f t="shared" si="41"/>
        <v>-154.97729919903577</v>
      </c>
      <c r="BA139" s="32">
        <f t="shared" si="42"/>
        <v>6848.714817442</v>
      </c>
      <c r="BB139" s="63">
        <f t="shared" si="43"/>
        <v>-143.1216048377937</v>
      </c>
      <c r="BC139" s="32">
        <f t="shared" si="44"/>
        <v>4757.790000000037</v>
      </c>
      <c r="BD139" s="42">
        <f t="shared" si="45"/>
        <v>-41.2570472605621</v>
      </c>
      <c r="BE139" s="6">
        <f t="shared" si="46"/>
        <v>-9864.560000000056</v>
      </c>
    </row>
    <row r="140" spans="1:57" ht="15">
      <c r="A140" s="42" t="s">
        <v>166</v>
      </c>
      <c r="B140" s="6" t="s">
        <v>167</v>
      </c>
      <c r="C140" s="3">
        <v>17272.100000000002</v>
      </c>
      <c r="D140" s="4">
        <v>9843</v>
      </c>
      <c r="E140" s="5">
        <v>123095462.91</v>
      </c>
      <c r="F140" s="5">
        <v>-7811585.043941765</v>
      </c>
      <c r="G140" s="5">
        <v>0</v>
      </c>
      <c r="H140" s="5">
        <f t="shared" si="32"/>
        <v>115283877.86605823</v>
      </c>
      <c r="I140" s="5">
        <v>21469193.92</v>
      </c>
      <c r="J140" s="5">
        <v>2002831.4341000002</v>
      </c>
      <c r="K140" s="5">
        <v>91811852.51195823</v>
      </c>
      <c r="L140" s="5">
        <v>0</v>
      </c>
      <c r="M140" s="6">
        <f t="shared" si="47"/>
        <v>6674.572163550362</v>
      </c>
      <c r="N140" s="5"/>
      <c r="O140" s="3">
        <v>17264.600000000002</v>
      </c>
      <c r="P140" s="4">
        <v>9843</v>
      </c>
      <c r="Q140" s="5">
        <v>123046195.42</v>
      </c>
      <c r="R140" s="5">
        <v>-7808458.56</v>
      </c>
      <c r="S140" s="5">
        <v>0</v>
      </c>
      <c r="T140" s="5">
        <f t="shared" si="33"/>
        <v>115237736.86</v>
      </c>
      <c r="U140" s="5">
        <v>21469193.92</v>
      </c>
      <c r="V140" s="5">
        <v>2002831.43</v>
      </c>
      <c r="W140" s="5">
        <v>91765711.50999999</v>
      </c>
      <c r="X140" s="5">
        <v>0</v>
      </c>
      <c r="Y140" s="6">
        <f t="shared" si="34"/>
        <v>6674.799118427301</v>
      </c>
      <c r="Z140" s="2"/>
      <c r="AA140" s="14">
        <v>17234.6</v>
      </c>
      <c r="AB140" s="15">
        <v>10717.8</v>
      </c>
      <c r="AC140" s="16">
        <v>124250533.65</v>
      </c>
      <c r="AD140" s="16">
        <v>-8205071.65</v>
      </c>
      <c r="AE140" s="16">
        <v>0</v>
      </c>
      <c r="AF140" s="16">
        <f t="shared" si="35"/>
        <v>116045462</v>
      </c>
      <c r="AG140" s="16">
        <v>21071866.74</v>
      </c>
      <c r="AH140" s="16">
        <v>2082135.06</v>
      </c>
      <c r="AI140" s="16">
        <v>92891460.2</v>
      </c>
      <c r="AJ140" s="16">
        <v>0</v>
      </c>
      <c r="AK140" s="17">
        <f t="shared" si="36"/>
        <v>6733.28432339596</v>
      </c>
      <c r="AM140" s="3">
        <v>17234.6</v>
      </c>
      <c r="AN140" s="4">
        <v>10717.8</v>
      </c>
      <c r="AO140" s="5">
        <v>124250533.65</v>
      </c>
      <c r="AP140" s="5">
        <v>-8701582.19</v>
      </c>
      <c r="AQ140" s="5">
        <v>0</v>
      </c>
      <c r="AR140" s="5">
        <f t="shared" si="37"/>
        <v>115548951.46000001</v>
      </c>
      <c r="AS140" s="5">
        <v>21071866.74</v>
      </c>
      <c r="AT140" s="5">
        <v>2082135.06</v>
      </c>
      <c r="AU140" s="5">
        <v>92394949.66000001</v>
      </c>
      <c r="AV140" s="5">
        <v>0</v>
      </c>
      <c r="AW140" s="35">
        <f t="shared" si="38"/>
        <v>6704.4753844011475</v>
      </c>
      <c r="AX140" s="63">
        <f t="shared" si="39"/>
        <v>-37.50000000000364</v>
      </c>
      <c r="AY140" s="32">
        <f t="shared" si="40"/>
        <v>874.7999999999993</v>
      </c>
      <c r="AZ140" s="63">
        <f t="shared" si="41"/>
        <v>29.903220850785146</v>
      </c>
      <c r="BA140" s="32">
        <f t="shared" si="42"/>
        <v>265073.59394177794</v>
      </c>
      <c r="BB140" s="63">
        <f t="shared" si="43"/>
        <v>29.676265973846057</v>
      </c>
      <c r="BC140" s="32">
        <f t="shared" si="44"/>
        <v>311214.60000000894</v>
      </c>
      <c r="BD140" s="42">
        <f t="shared" si="45"/>
        <v>-28.808938994812706</v>
      </c>
      <c r="BE140" s="6">
        <f t="shared" si="46"/>
        <v>-496510.53999999166</v>
      </c>
    </row>
    <row r="141" spans="1:57" ht="15">
      <c r="A141" s="42" t="s">
        <v>166</v>
      </c>
      <c r="B141" s="6" t="s">
        <v>168</v>
      </c>
      <c r="C141" s="3">
        <v>8607.199999999999</v>
      </c>
      <c r="D141" s="4">
        <v>2386</v>
      </c>
      <c r="E141" s="5">
        <v>59476010.22</v>
      </c>
      <c r="F141" s="5">
        <v>-3774321.984942439</v>
      </c>
      <c r="G141" s="5">
        <v>0</v>
      </c>
      <c r="H141" s="5">
        <f t="shared" si="32"/>
        <v>55701688.23505756</v>
      </c>
      <c r="I141" s="5">
        <v>15557055.98</v>
      </c>
      <c r="J141" s="5">
        <v>1375781.5673000002</v>
      </c>
      <c r="K141" s="5">
        <v>38768850.68775756</v>
      </c>
      <c r="L141" s="5">
        <v>0</v>
      </c>
      <c r="M141" s="6">
        <f t="shared" si="47"/>
        <v>6471.522473633419</v>
      </c>
      <c r="N141" s="5"/>
      <c r="O141" s="3">
        <v>8607.199999999999</v>
      </c>
      <c r="P141" s="4">
        <v>2386</v>
      </c>
      <c r="Q141" s="5">
        <v>59479453.1</v>
      </c>
      <c r="R141" s="5">
        <v>-3774540.47</v>
      </c>
      <c r="S141" s="5">
        <v>0</v>
      </c>
      <c r="T141" s="5">
        <f t="shared" si="33"/>
        <v>55704912.63</v>
      </c>
      <c r="U141" s="5">
        <v>15557055.98</v>
      </c>
      <c r="V141" s="5">
        <v>1375781.57</v>
      </c>
      <c r="W141" s="5">
        <v>38772075.080000006</v>
      </c>
      <c r="X141" s="5">
        <v>0</v>
      </c>
      <c r="Y141" s="6">
        <f t="shared" si="34"/>
        <v>6471.897089645879</v>
      </c>
      <c r="Z141" s="2"/>
      <c r="AA141" s="14">
        <v>8510.8</v>
      </c>
      <c r="AB141" s="15">
        <v>2497.1</v>
      </c>
      <c r="AC141" s="16">
        <v>58890991.25</v>
      </c>
      <c r="AD141" s="16">
        <v>-3888955.55</v>
      </c>
      <c r="AE141" s="16">
        <v>0</v>
      </c>
      <c r="AF141" s="16">
        <f t="shared" si="35"/>
        <v>55002035.7</v>
      </c>
      <c r="AG141" s="16">
        <v>15309400.11</v>
      </c>
      <c r="AH141" s="16">
        <v>1348500.66</v>
      </c>
      <c r="AI141" s="16">
        <v>38344134.93000001</v>
      </c>
      <c r="AJ141" s="16">
        <v>0</v>
      </c>
      <c r="AK141" s="17">
        <f t="shared" si="36"/>
        <v>6462.616405038305</v>
      </c>
      <c r="AM141" s="3">
        <v>8510.8</v>
      </c>
      <c r="AN141" s="4">
        <v>2497.1</v>
      </c>
      <c r="AO141" s="5">
        <v>58890991.25</v>
      </c>
      <c r="AP141" s="5">
        <v>-4124286.51</v>
      </c>
      <c r="AQ141" s="5">
        <v>0</v>
      </c>
      <c r="AR141" s="5">
        <f t="shared" si="37"/>
        <v>54766704.74</v>
      </c>
      <c r="AS141" s="5">
        <v>15309400.11</v>
      </c>
      <c r="AT141" s="5">
        <v>1348500.66</v>
      </c>
      <c r="AU141" s="5">
        <v>38108803.970000006</v>
      </c>
      <c r="AV141" s="5">
        <v>0</v>
      </c>
      <c r="AW141" s="35">
        <f t="shared" si="38"/>
        <v>6434.965542604691</v>
      </c>
      <c r="AX141" s="63">
        <f t="shared" si="39"/>
        <v>-96.39999999999964</v>
      </c>
      <c r="AY141" s="32">
        <f t="shared" si="40"/>
        <v>111.09999999999991</v>
      </c>
      <c r="AZ141" s="63">
        <f t="shared" si="41"/>
        <v>-36.556931028728286</v>
      </c>
      <c r="BA141" s="32">
        <f t="shared" si="42"/>
        <v>-934983.4950575605</v>
      </c>
      <c r="BB141" s="63">
        <f t="shared" si="43"/>
        <v>-36.931547041187514</v>
      </c>
      <c r="BC141" s="32">
        <f t="shared" si="44"/>
        <v>-938207.8900000006</v>
      </c>
      <c r="BD141" s="42">
        <f t="shared" si="45"/>
        <v>-27.650862433613838</v>
      </c>
      <c r="BE141" s="6">
        <f t="shared" si="46"/>
        <v>-235330.9600000009</v>
      </c>
    </row>
    <row r="142" spans="1:57" ht="15">
      <c r="A142" s="42" t="s">
        <v>169</v>
      </c>
      <c r="B142" s="6" t="s">
        <v>170</v>
      </c>
      <c r="C142" s="3">
        <v>658.8000000000001</v>
      </c>
      <c r="D142" s="4">
        <v>143</v>
      </c>
      <c r="E142" s="5">
        <v>4932946.4799999995</v>
      </c>
      <c r="F142" s="5">
        <v>-313042.6583951921</v>
      </c>
      <c r="G142" s="5">
        <v>0</v>
      </c>
      <c r="H142" s="5">
        <f t="shared" si="32"/>
        <v>4619903.821604807</v>
      </c>
      <c r="I142" s="5">
        <v>4213810.92</v>
      </c>
      <c r="J142" s="5">
        <v>142902.9868</v>
      </c>
      <c r="K142" s="5">
        <v>263189.914804807</v>
      </c>
      <c r="L142" s="5">
        <v>0</v>
      </c>
      <c r="M142" s="6">
        <f t="shared" si="47"/>
        <v>7012.6044650953345</v>
      </c>
      <c r="N142" s="5"/>
      <c r="O142" s="3">
        <v>659.8000000000001</v>
      </c>
      <c r="P142" s="4">
        <v>143</v>
      </c>
      <c r="Q142" s="5">
        <v>4939474.0600000005</v>
      </c>
      <c r="R142" s="5">
        <v>-313456.9</v>
      </c>
      <c r="S142" s="5">
        <v>0</v>
      </c>
      <c r="T142" s="5">
        <f t="shared" si="33"/>
        <v>4626017.16</v>
      </c>
      <c r="U142" s="5">
        <v>4213810.92</v>
      </c>
      <c r="V142" s="5">
        <v>142902.99</v>
      </c>
      <c r="W142" s="5">
        <v>269303.25000000023</v>
      </c>
      <c r="X142" s="5">
        <v>0</v>
      </c>
      <c r="Y142" s="6">
        <f t="shared" si="34"/>
        <v>7011.241527735677</v>
      </c>
      <c r="Z142" s="2"/>
      <c r="AA142" s="14">
        <v>638.4000000000001</v>
      </c>
      <c r="AB142" s="15">
        <v>129.7</v>
      </c>
      <c r="AC142" s="16">
        <v>4788847</v>
      </c>
      <c r="AD142" s="16">
        <v>-736.13</v>
      </c>
      <c r="AE142" s="16">
        <v>0</v>
      </c>
      <c r="AF142" s="16">
        <f t="shared" si="35"/>
        <v>4788110.87</v>
      </c>
      <c r="AG142" s="16">
        <v>4614481.81</v>
      </c>
      <c r="AH142" s="16">
        <v>173629.06</v>
      </c>
      <c r="AI142" s="16">
        <v>5.238689482212067E-10</v>
      </c>
      <c r="AJ142" s="16">
        <v>-367.16</v>
      </c>
      <c r="AK142" s="17">
        <f t="shared" si="36"/>
        <v>7499.598543233082</v>
      </c>
      <c r="AM142" s="3">
        <v>638.4000000000001</v>
      </c>
      <c r="AN142" s="4">
        <v>129.7</v>
      </c>
      <c r="AO142" s="5">
        <v>4788847</v>
      </c>
      <c r="AP142" s="5">
        <v>-736.13</v>
      </c>
      <c r="AQ142" s="5">
        <v>0</v>
      </c>
      <c r="AR142" s="5">
        <f t="shared" si="37"/>
        <v>4788110.87</v>
      </c>
      <c r="AS142" s="5">
        <v>4614481.81</v>
      </c>
      <c r="AT142" s="5">
        <v>173629.06</v>
      </c>
      <c r="AU142" s="5">
        <v>5.238689482212067E-10</v>
      </c>
      <c r="AV142" s="5">
        <v>-367.16</v>
      </c>
      <c r="AW142" s="35">
        <f t="shared" si="38"/>
        <v>7499.598543233082</v>
      </c>
      <c r="AX142" s="63">
        <f t="shared" si="39"/>
        <v>-20.399999999999977</v>
      </c>
      <c r="AY142" s="32">
        <f t="shared" si="40"/>
        <v>-13.300000000000011</v>
      </c>
      <c r="AZ142" s="63">
        <f t="shared" si="41"/>
        <v>486.99407813774724</v>
      </c>
      <c r="BA142" s="32">
        <f t="shared" si="42"/>
        <v>168207.04839519318</v>
      </c>
      <c r="BB142" s="63">
        <f t="shared" si="43"/>
        <v>488.357015497405</v>
      </c>
      <c r="BC142" s="32">
        <f t="shared" si="44"/>
        <v>162093.70999999996</v>
      </c>
      <c r="BD142" s="42">
        <f t="shared" si="45"/>
        <v>0</v>
      </c>
      <c r="BE142" s="6">
        <f t="shared" si="46"/>
        <v>0</v>
      </c>
    </row>
    <row r="143" spans="1:57" ht="15">
      <c r="A143" s="42" t="s">
        <v>169</v>
      </c>
      <c r="B143" s="6" t="s">
        <v>171</v>
      </c>
      <c r="C143" s="3">
        <v>462.2</v>
      </c>
      <c r="D143" s="4">
        <v>85</v>
      </c>
      <c r="E143" s="5">
        <v>3508251.34</v>
      </c>
      <c r="F143" s="5">
        <v>-222632.11860188175</v>
      </c>
      <c r="G143" s="5">
        <v>0</v>
      </c>
      <c r="H143" s="5">
        <f t="shared" si="32"/>
        <v>3285619.221398118</v>
      </c>
      <c r="I143" s="5">
        <v>637934.65</v>
      </c>
      <c r="J143" s="5">
        <v>94868.48735000001</v>
      </c>
      <c r="K143" s="5">
        <v>2552816.084048118</v>
      </c>
      <c r="L143" s="5">
        <v>0</v>
      </c>
      <c r="M143" s="6">
        <f t="shared" si="47"/>
        <v>7108.652577667932</v>
      </c>
      <c r="N143" s="5"/>
      <c r="O143" s="3">
        <v>464.2</v>
      </c>
      <c r="P143" s="4">
        <v>85</v>
      </c>
      <c r="Q143" s="5">
        <v>3521999.1500000004</v>
      </c>
      <c r="R143" s="5">
        <v>-223504.55</v>
      </c>
      <c r="S143" s="5">
        <v>0</v>
      </c>
      <c r="T143" s="5">
        <f t="shared" si="33"/>
        <v>3298494.6000000006</v>
      </c>
      <c r="U143" s="5">
        <v>637934.65</v>
      </c>
      <c r="V143" s="5">
        <v>94868.49</v>
      </c>
      <c r="W143" s="5">
        <v>2565691.4600000004</v>
      </c>
      <c r="X143" s="5">
        <v>0</v>
      </c>
      <c r="Y143" s="6">
        <f t="shared" si="34"/>
        <v>7105.761740629041</v>
      </c>
      <c r="Z143" s="2"/>
      <c r="AA143" s="14">
        <v>454.2</v>
      </c>
      <c r="AB143" s="15">
        <v>103.3</v>
      </c>
      <c r="AC143" s="16">
        <v>3489717.1</v>
      </c>
      <c r="AD143" s="16">
        <v>-230448.74</v>
      </c>
      <c r="AE143" s="16">
        <v>0</v>
      </c>
      <c r="AF143" s="16">
        <f t="shared" si="35"/>
        <v>3259268.3600000003</v>
      </c>
      <c r="AG143" s="16">
        <v>771893.55</v>
      </c>
      <c r="AH143" s="16">
        <v>79297.82</v>
      </c>
      <c r="AI143" s="16">
        <v>2408076.9900000007</v>
      </c>
      <c r="AJ143" s="16">
        <v>0</v>
      </c>
      <c r="AK143" s="17">
        <f t="shared" si="36"/>
        <v>7175.844033465434</v>
      </c>
      <c r="AM143" s="3">
        <v>454.2</v>
      </c>
      <c r="AN143" s="4">
        <v>103.3</v>
      </c>
      <c r="AO143" s="5">
        <v>3489717.1</v>
      </c>
      <c r="AP143" s="5">
        <v>-244393.8</v>
      </c>
      <c r="AQ143" s="5">
        <v>0</v>
      </c>
      <c r="AR143" s="5">
        <f t="shared" si="37"/>
        <v>3245323.3000000003</v>
      </c>
      <c r="AS143" s="5">
        <v>771893.55</v>
      </c>
      <c r="AT143" s="5">
        <v>79297.82</v>
      </c>
      <c r="AU143" s="5">
        <v>2394131.93</v>
      </c>
      <c r="AV143" s="5">
        <v>0</v>
      </c>
      <c r="AW143" s="35">
        <f t="shared" si="38"/>
        <v>7145.14156759137</v>
      </c>
      <c r="AX143" s="63">
        <f t="shared" si="39"/>
        <v>-8</v>
      </c>
      <c r="AY143" s="32">
        <f t="shared" si="40"/>
        <v>18.299999999999997</v>
      </c>
      <c r="AZ143" s="63">
        <f t="shared" si="41"/>
        <v>36.48898992343857</v>
      </c>
      <c r="BA143" s="32">
        <f t="shared" si="42"/>
        <v>-40295.92139811767</v>
      </c>
      <c r="BB143" s="63">
        <f t="shared" si="43"/>
        <v>39.37982696232939</v>
      </c>
      <c r="BC143" s="32">
        <f t="shared" si="44"/>
        <v>-53171.30000000028</v>
      </c>
      <c r="BD143" s="42">
        <f t="shared" si="45"/>
        <v>-30.70246587406382</v>
      </c>
      <c r="BE143" s="6">
        <f t="shared" si="46"/>
        <v>-13945.060000000056</v>
      </c>
    </row>
    <row r="144" spans="1:57" ht="15">
      <c r="A144" s="42" t="s">
        <v>172</v>
      </c>
      <c r="B144" s="6" t="s">
        <v>173</v>
      </c>
      <c r="C144" s="3">
        <v>631.5</v>
      </c>
      <c r="D144" s="4">
        <v>346</v>
      </c>
      <c r="E144" s="5">
        <v>4988093.96</v>
      </c>
      <c r="F144" s="5">
        <v>-316542.29371720273</v>
      </c>
      <c r="G144" s="5">
        <v>0</v>
      </c>
      <c r="H144" s="5">
        <f t="shared" si="32"/>
        <v>4671551.666282797</v>
      </c>
      <c r="I144" s="5">
        <v>1698666.98</v>
      </c>
      <c r="J144" s="5">
        <v>229384.77275000003</v>
      </c>
      <c r="K144" s="5">
        <v>2743499.9135327972</v>
      </c>
      <c r="L144" s="5">
        <v>0</v>
      </c>
      <c r="M144" s="6">
        <f t="shared" si="47"/>
        <v>7397.548165135071</v>
      </c>
      <c r="N144" s="5"/>
      <c r="O144" s="3">
        <v>616</v>
      </c>
      <c r="P144" s="4">
        <v>346</v>
      </c>
      <c r="Q144" s="5">
        <v>4887320.54</v>
      </c>
      <c r="R144" s="5">
        <v>-310147.26</v>
      </c>
      <c r="S144" s="5">
        <v>0</v>
      </c>
      <c r="T144" s="5">
        <f t="shared" si="33"/>
        <v>4577173.28</v>
      </c>
      <c r="U144" s="5">
        <v>1698666.98</v>
      </c>
      <c r="V144" s="5">
        <v>229384.77</v>
      </c>
      <c r="W144" s="5">
        <v>2649121.5300000003</v>
      </c>
      <c r="X144" s="5">
        <v>0</v>
      </c>
      <c r="Y144" s="6">
        <f t="shared" si="34"/>
        <v>7430.476103896104</v>
      </c>
      <c r="Z144" s="2"/>
      <c r="AA144" s="14">
        <v>588.3</v>
      </c>
      <c r="AB144" s="15">
        <v>246.8</v>
      </c>
      <c r="AC144" s="16">
        <v>4564907.58</v>
      </c>
      <c r="AD144" s="16">
        <v>-301450.57</v>
      </c>
      <c r="AE144" s="16">
        <v>0</v>
      </c>
      <c r="AF144" s="16">
        <f t="shared" si="35"/>
        <v>4263457.01</v>
      </c>
      <c r="AG144" s="16">
        <v>1677808.9</v>
      </c>
      <c r="AH144" s="16">
        <v>213064.32</v>
      </c>
      <c r="AI144" s="16">
        <v>2372583.79</v>
      </c>
      <c r="AJ144" s="16">
        <v>0</v>
      </c>
      <c r="AK144" s="17">
        <f t="shared" si="36"/>
        <v>7247.079738228795</v>
      </c>
      <c r="AM144" s="3">
        <v>588.3</v>
      </c>
      <c r="AN144" s="4">
        <v>246.8</v>
      </c>
      <c r="AO144" s="5">
        <v>4564907.58</v>
      </c>
      <c r="AP144" s="5">
        <v>-319692.14</v>
      </c>
      <c r="AQ144" s="5">
        <v>0</v>
      </c>
      <c r="AR144" s="5">
        <f t="shared" si="37"/>
        <v>4245215.44</v>
      </c>
      <c r="AS144" s="5">
        <v>1677808.9</v>
      </c>
      <c r="AT144" s="5">
        <v>213064.32</v>
      </c>
      <c r="AU144" s="5">
        <v>2354342.2200000007</v>
      </c>
      <c r="AV144" s="5">
        <v>0</v>
      </c>
      <c r="AW144" s="35">
        <f t="shared" si="38"/>
        <v>7216.072480027198</v>
      </c>
      <c r="AX144" s="63">
        <f t="shared" si="39"/>
        <v>-43.200000000000045</v>
      </c>
      <c r="AY144" s="32">
        <f t="shared" si="40"/>
        <v>-99.19999999999999</v>
      </c>
      <c r="AZ144" s="63">
        <f t="shared" si="41"/>
        <v>-181.47568510787278</v>
      </c>
      <c r="BA144" s="32">
        <f t="shared" si="42"/>
        <v>-426336.2262827968</v>
      </c>
      <c r="BB144" s="63">
        <f t="shared" si="43"/>
        <v>-214.40362386890592</v>
      </c>
      <c r="BC144" s="32">
        <f t="shared" si="44"/>
        <v>-331957.83999999985</v>
      </c>
      <c r="BD144" s="42">
        <f t="shared" si="45"/>
        <v>-31.007258201596414</v>
      </c>
      <c r="BE144" s="6">
        <f t="shared" si="46"/>
        <v>-18241.569999999367</v>
      </c>
    </row>
    <row r="145" spans="1:57" ht="15">
      <c r="A145" s="42" t="s">
        <v>172</v>
      </c>
      <c r="B145" s="6" t="s">
        <v>174</v>
      </c>
      <c r="C145" s="3">
        <v>1124.2</v>
      </c>
      <c r="D145" s="4">
        <v>664</v>
      </c>
      <c r="E145" s="5">
        <v>8339711.22</v>
      </c>
      <c r="F145" s="5">
        <v>-529234.4810838108</v>
      </c>
      <c r="G145" s="5">
        <v>0</v>
      </c>
      <c r="H145" s="5">
        <f t="shared" si="32"/>
        <v>7810476.7389161885</v>
      </c>
      <c r="I145" s="5">
        <v>1251407.09</v>
      </c>
      <c r="J145" s="5">
        <v>161654.74640000003</v>
      </c>
      <c r="K145" s="5">
        <v>6397414.902516189</v>
      </c>
      <c r="L145" s="5">
        <v>0</v>
      </c>
      <c r="M145" s="6">
        <f t="shared" si="47"/>
        <v>6947.586496100505</v>
      </c>
      <c r="N145" s="5"/>
      <c r="O145" s="3">
        <v>1126.2</v>
      </c>
      <c r="P145" s="4">
        <v>664</v>
      </c>
      <c r="Q145" s="5">
        <v>8352620.4</v>
      </c>
      <c r="R145" s="5">
        <v>-530053.69</v>
      </c>
      <c r="S145" s="5">
        <v>0</v>
      </c>
      <c r="T145" s="5">
        <f t="shared" si="33"/>
        <v>7822566.710000001</v>
      </c>
      <c r="U145" s="5">
        <v>1251407.09</v>
      </c>
      <c r="V145" s="5">
        <v>161654.75</v>
      </c>
      <c r="W145" s="5">
        <v>6409504.870000001</v>
      </c>
      <c r="X145" s="5">
        <v>0</v>
      </c>
      <c r="Y145" s="6">
        <f t="shared" si="34"/>
        <v>6945.983581957024</v>
      </c>
      <c r="Z145" s="2"/>
      <c r="AA145" s="14">
        <v>1134.9</v>
      </c>
      <c r="AB145" s="15">
        <v>637.5</v>
      </c>
      <c r="AC145" s="16">
        <v>8333539.47</v>
      </c>
      <c r="AD145" s="16">
        <v>-550317.87</v>
      </c>
      <c r="AE145" s="16">
        <v>0</v>
      </c>
      <c r="AF145" s="16">
        <f t="shared" si="35"/>
        <v>7783221.6</v>
      </c>
      <c r="AG145" s="16">
        <v>1256335.76</v>
      </c>
      <c r="AH145" s="16">
        <v>165393.53</v>
      </c>
      <c r="AI145" s="16">
        <v>6361492.31</v>
      </c>
      <c r="AJ145" s="16">
        <v>0</v>
      </c>
      <c r="AK145" s="17">
        <f t="shared" si="36"/>
        <v>6858.068199841395</v>
      </c>
      <c r="AM145" s="3">
        <v>1134.9</v>
      </c>
      <c r="AN145" s="4">
        <v>637.5</v>
      </c>
      <c r="AO145" s="5">
        <v>8333539.47</v>
      </c>
      <c r="AP145" s="5">
        <v>-583619.05</v>
      </c>
      <c r="AQ145" s="5">
        <v>0</v>
      </c>
      <c r="AR145" s="5">
        <f t="shared" si="37"/>
        <v>7749920.42</v>
      </c>
      <c r="AS145" s="5">
        <v>1256335.76</v>
      </c>
      <c r="AT145" s="5">
        <v>165393.53</v>
      </c>
      <c r="AU145" s="5">
        <v>6328191.13</v>
      </c>
      <c r="AV145" s="5">
        <v>0</v>
      </c>
      <c r="AW145" s="35">
        <f t="shared" si="38"/>
        <v>6828.725367873821</v>
      </c>
      <c r="AX145" s="63">
        <f t="shared" si="39"/>
        <v>10.700000000000045</v>
      </c>
      <c r="AY145" s="32">
        <f t="shared" si="40"/>
        <v>-26.5</v>
      </c>
      <c r="AZ145" s="63">
        <f t="shared" si="41"/>
        <v>-118.86112822668474</v>
      </c>
      <c r="BA145" s="32">
        <f t="shared" si="42"/>
        <v>-60556.31891618855</v>
      </c>
      <c r="BB145" s="63">
        <f t="shared" si="43"/>
        <v>-117.25821408320371</v>
      </c>
      <c r="BC145" s="32">
        <f t="shared" si="44"/>
        <v>-72646.29000000097</v>
      </c>
      <c r="BD145" s="42">
        <f t="shared" si="45"/>
        <v>-29.342831967574057</v>
      </c>
      <c r="BE145" s="6">
        <f t="shared" si="46"/>
        <v>-33301.1799999997</v>
      </c>
    </row>
    <row r="146" spans="1:57" ht="15">
      <c r="A146" s="42" t="s">
        <v>172</v>
      </c>
      <c r="B146" s="6" t="s">
        <v>175</v>
      </c>
      <c r="C146" s="3">
        <v>494</v>
      </c>
      <c r="D146" s="4">
        <v>159</v>
      </c>
      <c r="E146" s="5">
        <v>3813799.8200000003</v>
      </c>
      <c r="F146" s="5">
        <v>-242022.09350544293</v>
      </c>
      <c r="G146" s="5">
        <v>0</v>
      </c>
      <c r="H146" s="5">
        <f t="shared" si="32"/>
        <v>3571777.726494557</v>
      </c>
      <c r="I146" s="5">
        <v>764594.65</v>
      </c>
      <c r="J146" s="5">
        <v>104443.65225000001</v>
      </c>
      <c r="K146" s="5">
        <v>2702739.4242445575</v>
      </c>
      <c r="L146" s="5">
        <v>0</v>
      </c>
      <c r="M146" s="6">
        <f t="shared" si="47"/>
        <v>7230.319284401938</v>
      </c>
      <c r="N146" s="5"/>
      <c r="O146" s="3">
        <v>494</v>
      </c>
      <c r="P146" s="4">
        <v>159</v>
      </c>
      <c r="Q146" s="5">
        <v>3813799.8200000003</v>
      </c>
      <c r="R146" s="5">
        <v>-242022.09</v>
      </c>
      <c r="S146" s="5">
        <v>0</v>
      </c>
      <c r="T146" s="5">
        <f t="shared" si="33"/>
        <v>3571777.7300000004</v>
      </c>
      <c r="U146" s="5">
        <v>764594.65</v>
      </c>
      <c r="V146" s="5">
        <v>104443.65</v>
      </c>
      <c r="W146" s="5">
        <v>2702739.4300000006</v>
      </c>
      <c r="X146" s="5">
        <v>0</v>
      </c>
      <c r="Y146" s="6">
        <f t="shared" si="34"/>
        <v>7230.319291497976</v>
      </c>
      <c r="Z146" s="2"/>
      <c r="AA146" s="14">
        <v>477.2</v>
      </c>
      <c r="AB146" s="15">
        <v>171.2</v>
      </c>
      <c r="AC146" s="16">
        <v>3710172.8600000003</v>
      </c>
      <c r="AD146" s="16">
        <v>-245006.87</v>
      </c>
      <c r="AE146" s="16">
        <v>0</v>
      </c>
      <c r="AF146" s="16">
        <f t="shared" si="35"/>
        <v>3465165.99</v>
      </c>
      <c r="AG146" s="16">
        <v>789253.31</v>
      </c>
      <c r="AH146" s="16">
        <v>85826.26</v>
      </c>
      <c r="AI146" s="16">
        <v>2590086.4200000004</v>
      </c>
      <c r="AJ146" s="16">
        <v>0</v>
      </c>
      <c r="AK146" s="17">
        <f t="shared" si="36"/>
        <v>7261.454295892708</v>
      </c>
      <c r="AM146" s="3">
        <v>477.2</v>
      </c>
      <c r="AN146" s="4">
        <v>171.2</v>
      </c>
      <c r="AO146" s="5">
        <v>3710172.8600000003</v>
      </c>
      <c r="AP146" s="5">
        <v>-259832.88</v>
      </c>
      <c r="AQ146" s="5">
        <v>0</v>
      </c>
      <c r="AR146" s="5">
        <f t="shared" si="37"/>
        <v>3450339.9800000004</v>
      </c>
      <c r="AS146" s="5">
        <v>789253.31</v>
      </c>
      <c r="AT146" s="5">
        <v>85826.26</v>
      </c>
      <c r="AU146" s="5">
        <v>2575260.4100000006</v>
      </c>
      <c r="AV146" s="5">
        <v>0</v>
      </c>
      <c r="AW146" s="35">
        <f t="shared" si="38"/>
        <v>7230.385540653815</v>
      </c>
      <c r="AX146" s="63">
        <f t="shared" si="39"/>
        <v>-16.80000000000001</v>
      </c>
      <c r="AY146" s="32">
        <f t="shared" si="40"/>
        <v>12.199999999999989</v>
      </c>
      <c r="AZ146" s="63">
        <f t="shared" si="41"/>
        <v>0.0662562518773484</v>
      </c>
      <c r="BA146" s="32">
        <f t="shared" si="42"/>
        <v>-121437.74649455678</v>
      </c>
      <c r="BB146" s="63">
        <f t="shared" si="43"/>
        <v>0.06624915583870461</v>
      </c>
      <c r="BC146" s="32">
        <f t="shared" si="44"/>
        <v>-121437.75</v>
      </c>
      <c r="BD146" s="42">
        <f t="shared" si="45"/>
        <v>-31.068755238892663</v>
      </c>
      <c r="BE146" s="6">
        <f t="shared" si="46"/>
        <v>-14826.009999999776</v>
      </c>
    </row>
    <row r="147" spans="1:57" ht="15">
      <c r="A147" s="42" t="s">
        <v>176</v>
      </c>
      <c r="B147" s="6" t="s">
        <v>177</v>
      </c>
      <c r="C147" s="3">
        <v>415.3</v>
      </c>
      <c r="D147" s="4">
        <v>110</v>
      </c>
      <c r="E147" s="5">
        <v>3735003.9299999997</v>
      </c>
      <c r="F147" s="5">
        <v>-237021.74027310553</v>
      </c>
      <c r="G147" s="5">
        <v>0</v>
      </c>
      <c r="H147" s="5">
        <f t="shared" si="32"/>
        <v>3497982.1897268943</v>
      </c>
      <c r="I147" s="5">
        <v>2065437.27</v>
      </c>
      <c r="J147" s="5">
        <v>139857.42855</v>
      </c>
      <c r="K147" s="5">
        <v>1292687.4911768942</v>
      </c>
      <c r="L147" s="5">
        <v>0</v>
      </c>
      <c r="M147" s="6">
        <f t="shared" si="47"/>
        <v>8422.78398682132</v>
      </c>
      <c r="N147" s="5"/>
      <c r="O147" s="3">
        <v>415.3</v>
      </c>
      <c r="P147" s="4">
        <v>110</v>
      </c>
      <c r="Q147" s="5">
        <v>3735003.9299999997</v>
      </c>
      <c r="R147" s="5">
        <v>-237021.74</v>
      </c>
      <c r="S147" s="5">
        <v>0</v>
      </c>
      <c r="T147" s="5">
        <f t="shared" si="33"/>
        <v>3497982.1899999995</v>
      </c>
      <c r="U147" s="5">
        <v>2065437.27</v>
      </c>
      <c r="V147" s="5">
        <v>139857.43</v>
      </c>
      <c r="W147" s="5">
        <v>1292687.4899999995</v>
      </c>
      <c r="X147" s="5">
        <v>0</v>
      </c>
      <c r="Y147" s="6">
        <f t="shared" si="34"/>
        <v>8422.78398747893</v>
      </c>
      <c r="Z147" s="2"/>
      <c r="AA147" s="14">
        <v>407</v>
      </c>
      <c r="AB147" s="15">
        <v>102.4</v>
      </c>
      <c r="AC147" s="16">
        <v>3692978.81</v>
      </c>
      <c r="AD147" s="16">
        <v>-243871.43</v>
      </c>
      <c r="AE147" s="16">
        <v>0</v>
      </c>
      <c r="AF147" s="16">
        <f t="shared" si="35"/>
        <v>3449107.38</v>
      </c>
      <c r="AG147" s="16">
        <v>2121439.18</v>
      </c>
      <c r="AH147" s="16">
        <v>127647.09</v>
      </c>
      <c r="AI147" s="16">
        <v>1200021.1099999996</v>
      </c>
      <c r="AJ147" s="16">
        <v>0</v>
      </c>
      <c r="AK147" s="17">
        <f t="shared" si="36"/>
        <v>8474.465307125307</v>
      </c>
      <c r="AM147" s="3">
        <v>407</v>
      </c>
      <c r="AN147" s="4">
        <v>102.4</v>
      </c>
      <c r="AO147" s="5">
        <v>3692978.81</v>
      </c>
      <c r="AP147" s="5">
        <v>-258628.74</v>
      </c>
      <c r="AQ147" s="5">
        <v>0</v>
      </c>
      <c r="AR147" s="5">
        <f t="shared" si="37"/>
        <v>3434350.0700000003</v>
      </c>
      <c r="AS147" s="5">
        <v>2121439.18</v>
      </c>
      <c r="AT147" s="5">
        <v>127647.09</v>
      </c>
      <c r="AU147" s="5">
        <v>1185263.8</v>
      </c>
      <c r="AV147" s="5">
        <v>0</v>
      </c>
      <c r="AW147" s="35">
        <f t="shared" si="38"/>
        <v>8438.20656019656</v>
      </c>
      <c r="AX147" s="63">
        <f t="shared" si="39"/>
        <v>-8.300000000000011</v>
      </c>
      <c r="AY147" s="32">
        <f t="shared" si="40"/>
        <v>-7.599999999999994</v>
      </c>
      <c r="AZ147" s="63">
        <f t="shared" si="41"/>
        <v>15.422573375240972</v>
      </c>
      <c r="BA147" s="32">
        <f t="shared" si="42"/>
        <v>-63632.11972689396</v>
      </c>
      <c r="BB147" s="63">
        <f t="shared" si="43"/>
        <v>15.422572717630828</v>
      </c>
      <c r="BC147" s="32">
        <f t="shared" si="44"/>
        <v>-63632.11999999918</v>
      </c>
      <c r="BD147" s="42">
        <f t="shared" si="45"/>
        <v>-36.258746928746405</v>
      </c>
      <c r="BE147" s="6">
        <f t="shared" si="46"/>
        <v>-14757.30999999959</v>
      </c>
    </row>
    <row r="148" spans="1:57" ht="15">
      <c r="A148" s="42" t="s">
        <v>176</v>
      </c>
      <c r="B148" s="6" t="s">
        <v>178</v>
      </c>
      <c r="C148" s="3">
        <v>2147.4</v>
      </c>
      <c r="D148" s="4">
        <v>164</v>
      </c>
      <c r="E148" s="5">
        <v>15654012.48</v>
      </c>
      <c r="F148" s="5">
        <v>-993396.8878759688</v>
      </c>
      <c r="G148" s="5">
        <v>0</v>
      </c>
      <c r="H148" s="5">
        <f t="shared" si="32"/>
        <v>14660615.592124032</v>
      </c>
      <c r="I148" s="5">
        <v>11483757.09</v>
      </c>
      <c r="J148" s="5">
        <v>1050320.3354000002</v>
      </c>
      <c r="K148" s="5">
        <v>2126538.166724032</v>
      </c>
      <c r="L148" s="5">
        <v>0</v>
      </c>
      <c r="M148" s="6">
        <f t="shared" si="47"/>
        <v>6827.147057895144</v>
      </c>
      <c r="N148" s="5"/>
      <c r="O148" s="3">
        <v>2147.4</v>
      </c>
      <c r="P148" s="4">
        <v>164</v>
      </c>
      <c r="Q148" s="5">
        <v>15654012.48</v>
      </c>
      <c r="R148" s="5">
        <v>-993396.89</v>
      </c>
      <c r="S148" s="5">
        <v>0</v>
      </c>
      <c r="T148" s="5">
        <f t="shared" si="33"/>
        <v>14660615.59</v>
      </c>
      <c r="U148" s="5">
        <v>11483757.09</v>
      </c>
      <c r="V148" s="5">
        <v>1050320.34</v>
      </c>
      <c r="W148" s="5">
        <v>2126538.16</v>
      </c>
      <c r="X148" s="5">
        <v>0</v>
      </c>
      <c r="Y148" s="6">
        <f t="shared" si="34"/>
        <v>6827.147056906026</v>
      </c>
      <c r="Z148" s="2"/>
      <c r="AA148" s="14">
        <v>2180.4</v>
      </c>
      <c r="AB148" s="15">
        <v>233.5</v>
      </c>
      <c r="AC148" s="16">
        <v>15927769.620000001</v>
      </c>
      <c r="AD148" s="16">
        <v>-1051814.32</v>
      </c>
      <c r="AE148" s="16">
        <v>0</v>
      </c>
      <c r="AF148" s="16">
        <f t="shared" si="35"/>
        <v>14875955.3</v>
      </c>
      <c r="AG148" s="16">
        <v>11624797.71</v>
      </c>
      <c r="AH148" s="16">
        <v>751010.31</v>
      </c>
      <c r="AI148" s="16">
        <v>2500147.28</v>
      </c>
      <c r="AJ148" s="16">
        <v>0</v>
      </c>
      <c r="AK148" s="17">
        <f t="shared" si="36"/>
        <v>6822.580856723537</v>
      </c>
      <c r="AM148" s="3">
        <v>2180.4</v>
      </c>
      <c r="AN148" s="4">
        <v>233.5</v>
      </c>
      <c r="AO148" s="5">
        <v>15927769.620000001</v>
      </c>
      <c r="AP148" s="5">
        <v>-1115462.38</v>
      </c>
      <c r="AQ148" s="5">
        <v>0</v>
      </c>
      <c r="AR148" s="5">
        <f t="shared" si="37"/>
        <v>14812307.240000002</v>
      </c>
      <c r="AS148" s="5">
        <v>11624797.71</v>
      </c>
      <c r="AT148" s="5">
        <v>751010.31</v>
      </c>
      <c r="AU148" s="5">
        <v>2436499.220000001</v>
      </c>
      <c r="AV148" s="5">
        <v>0</v>
      </c>
      <c r="AW148" s="35">
        <f t="shared" si="38"/>
        <v>6793.389855072464</v>
      </c>
      <c r="AX148" s="63">
        <f t="shared" si="39"/>
        <v>33</v>
      </c>
      <c r="AY148" s="32">
        <f t="shared" si="40"/>
        <v>69.5</v>
      </c>
      <c r="AZ148" s="63">
        <f t="shared" si="41"/>
        <v>-33.757202822679574</v>
      </c>
      <c r="BA148" s="32">
        <f t="shared" si="42"/>
        <v>151691.64787597023</v>
      </c>
      <c r="BB148" s="63">
        <f t="shared" si="43"/>
        <v>-33.75720183356134</v>
      </c>
      <c r="BC148" s="32">
        <f t="shared" si="44"/>
        <v>151691.65000000224</v>
      </c>
      <c r="BD148" s="42">
        <f t="shared" si="45"/>
        <v>-29.19100165107284</v>
      </c>
      <c r="BE148" s="6">
        <f t="shared" si="46"/>
        <v>-63648.05999999866</v>
      </c>
    </row>
    <row r="149" spans="1:57" ht="15">
      <c r="A149" s="42" t="s">
        <v>176</v>
      </c>
      <c r="B149" s="6" t="s">
        <v>179</v>
      </c>
      <c r="C149" s="3">
        <v>393.6</v>
      </c>
      <c r="D149" s="4">
        <v>68</v>
      </c>
      <c r="E149" s="5">
        <v>3598062.8</v>
      </c>
      <c r="F149" s="5">
        <v>-228331.51516066087</v>
      </c>
      <c r="G149" s="5">
        <v>0</v>
      </c>
      <c r="H149" s="5">
        <f t="shared" si="32"/>
        <v>3369731.284839339</v>
      </c>
      <c r="I149" s="5">
        <v>3152319.72</v>
      </c>
      <c r="J149" s="5">
        <v>182494.83805000002</v>
      </c>
      <c r="K149" s="5">
        <v>34916.72678933886</v>
      </c>
      <c r="L149" s="5">
        <v>0</v>
      </c>
      <c r="M149" s="6">
        <f t="shared" si="47"/>
        <v>8561.309158636532</v>
      </c>
      <c r="N149" s="5"/>
      <c r="O149" s="3">
        <v>394.6</v>
      </c>
      <c r="P149" s="4">
        <v>68</v>
      </c>
      <c r="Q149" s="5">
        <v>3602470.6599999997</v>
      </c>
      <c r="R149" s="5">
        <v>-228611.24</v>
      </c>
      <c r="S149" s="5">
        <v>0</v>
      </c>
      <c r="T149" s="5">
        <f t="shared" si="33"/>
        <v>3373859.42</v>
      </c>
      <c r="U149" s="5">
        <v>3152319.72</v>
      </c>
      <c r="V149" s="5">
        <v>182494.84</v>
      </c>
      <c r="W149" s="5">
        <v>39044.859999999724</v>
      </c>
      <c r="X149" s="5">
        <v>0</v>
      </c>
      <c r="Y149" s="6">
        <f t="shared" si="34"/>
        <v>8550.074556512924</v>
      </c>
      <c r="Z149" s="2"/>
      <c r="AA149" s="14">
        <v>389.29999999999995</v>
      </c>
      <c r="AB149" s="15">
        <v>109</v>
      </c>
      <c r="AC149" s="16">
        <v>3622637.21</v>
      </c>
      <c r="AD149" s="16">
        <v>-25529.46</v>
      </c>
      <c r="AE149" s="16">
        <v>0</v>
      </c>
      <c r="AF149" s="16">
        <f t="shared" si="35"/>
        <v>3597107.75</v>
      </c>
      <c r="AG149" s="16">
        <v>3418020.11</v>
      </c>
      <c r="AH149" s="16">
        <v>179087.64</v>
      </c>
      <c r="AI149" s="16">
        <v>0</v>
      </c>
      <c r="AJ149" s="16">
        <v>-198871.59</v>
      </c>
      <c r="AK149" s="17">
        <f t="shared" si="36"/>
        <v>8729.093655278708</v>
      </c>
      <c r="AM149" s="3">
        <v>389.29999999999995</v>
      </c>
      <c r="AN149" s="4">
        <v>109</v>
      </c>
      <c r="AO149" s="5">
        <v>3622637.21</v>
      </c>
      <c r="AP149" s="5">
        <v>-25529.46</v>
      </c>
      <c r="AQ149" s="5">
        <v>0</v>
      </c>
      <c r="AR149" s="5">
        <f t="shared" si="37"/>
        <v>3597107.75</v>
      </c>
      <c r="AS149" s="5">
        <v>3418020.11</v>
      </c>
      <c r="AT149" s="5">
        <v>179087.64</v>
      </c>
      <c r="AU149" s="5">
        <v>0</v>
      </c>
      <c r="AV149" s="5">
        <v>-198871.59</v>
      </c>
      <c r="AW149" s="35">
        <f t="shared" si="38"/>
        <v>8729.093655278708</v>
      </c>
      <c r="AX149" s="63">
        <f t="shared" si="39"/>
        <v>-4.300000000000068</v>
      </c>
      <c r="AY149" s="32">
        <f t="shared" si="40"/>
        <v>41</v>
      </c>
      <c r="AZ149" s="63">
        <f t="shared" si="41"/>
        <v>167.78449664217624</v>
      </c>
      <c r="BA149" s="32">
        <f t="shared" si="42"/>
        <v>227376.4651606609</v>
      </c>
      <c r="BB149" s="63">
        <f t="shared" si="43"/>
        <v>179.0190987657843</v>
      </c>
      <c r="BC149" s="32">
        <f t="shared" si="44"/>
        <v>223248.33000000007</v>
      </c>
      <c r="BD149" s="42">
        <f t="shared" si="45"/>
        <v>0</v>
      </c>
      <c r="BE149" s="6">
        <f t="shared" si="46"/>
        <v>0</v>
      </c>
    </row>
    <row r="150" spans="1:57" ht="15">
      <c r="A150" s="42" t="s">
        <v>180</v>
      </c>
      <c r="B150" s="6" t="s">
        <v>181</v>
      </c>
      <c r="C150" s="3">
        <v>122.3</v>
      </c>
      <c r="D150" s="4">
        <v>52</v>
      </c>
      <c r="E150" s="5">
        <v>1604293.88</v>
      </c>
      <c r="F150" s="5">
        <v>-101807.7984584859</v>
      </c>
      <c r="G150" s="5">
        <v>0</v>
      </c>
      <c r="H150" s="5">
        <f t="shared" si="32"/>
        <v>1502486.081541514</v>
      </c>
      <c r="I150" s="5">
        <v>347464.83</v>
      </c>
      <c r="J150" s="5">
        <v>42612.3187</v>
      </c>
      <c r="K150" s="5">
        <v>1112408.932841514</v>
      </c>
      <c r="L150" s="5">
        <v>0</v>
      </c>
      <c r="M150" s="6">
        <f t="shared" si="47"/>
        <v>12285.250053487442</v>
      </c>
      <c r="N150" s="5"/>
      <c r="O150" s="3">
        <v>122.3</v>
      </c>
      <c r="P150" s="4">
        <v>52</v>
      </c>
      <c r="Q150" s="5">
        <v>1604293.88</v>
      </c>
      <c r="R150" s="5">
        <v>-101807.8</v>
      </c>
      <c r="S150" s="5">
        <v>0</v>
      </c>
      <c r="T150" s="5">
        <f t="shared" si="33"/>
        <v>1502486.0799999998</v>
      </c>
      <c r="U150" s="5">
        <v>347464.83</v>
      </c>
      <c r="V150" s="5">
        <v>42612.32</v>
      </c>
      <c r="W150" s="5">
        <v>1112408.9299999997</v>
      </c>
      <c r="X150" s="5">
        <v>0</v>
      </c>
      <c r="Y150" s="6">
        <f t="shared" si="34"/>
        <v>12285.250040883073</v>
      </c>
      <c r="Z150" s="2"/>
      <c r="AA150" s="14">
        <v>119.5</v>
      </c>
      <c r="AB150" s="15">
        <v>60</v>
      </c>
      <c r="AC150" s="16">
        <v>1589135.05</v>
      </c>
      <c r="AD150" s="16">
        <v>-104940.93</v>
      </c>
      <c r="AE150" s="16">
        <v>0</v>
      </c>
      <c r="AF150" s="16">
        <f t="shared" si="35"/>
        <v>1484194.12</v>
      </c>
      <c r="AG150" s="16">
        <v>348723.49</v>
      </c>
      <c r="AH150" s="16">
        <v>43984.19</v>
      </c>
      <c r="AI150" s="16">
        <v>1091486.4400000002</v>
      </c>
      <c r="AJ150" s="16">
        <v>0</v>
      </c>
      <c r="AK150" s="17">
        <f t="shared" si="36"/>
        <v>12420.034476987448</v>
      </c>
      <c r="AM150" s="3">
        <v>119.5</v>
      </c>
      <c r="AN150" s="4">
        <v>60</v>
      </c>
      <c r="AO150" s="5">
        <v>1589135.05</v>
      </c>
      <c r="AP150" s="5">
        <v>-111291.19</v>
      </c>
      <c r="AQ150" s="5">
        <v>0</v>
      </c>
      <c r="AR150" s="5">
        <f t="shared" si="37"/>
        <v>1477843.86</v>
      </c>
      <c r="AS150" s="5">
        <v>348723.49</v>
      </c>
      <c r="AT150" s="5">
        <v>43984.19</v>
      </c>
      <c r="AU150" s="5">
        <v>1085136.1800000002</v>
      </c>
      <c r="AV150" s="5">
        <v>0</v>
      </c>
      <c r="AW150" s="35">
        <f t="shared" si="38"/>
        <v>12366.894225941423</v>
      </c>
      <c r="AX150" s="63">
        <f t="shared" si="39"/>
        <v>-2.799999999999997</v>
      </c>
      <c r="AY150" s="32">
        <f t="shared" si="40"/>
        <v>8</v>
      </c>
      <c r="AZ150" s="63">
        <f t="shared" si="41"/>
        <v>81.64417245398181</v>
      </c>
      <c r="BA150" s="32">
        <f t="shared" si="42"/>
        <v>-24642.22154151392</v>
      </c>
      <c r="BB150" s="63">
        <f t="shared" si="43"/>
        <v>81.64418505835056</v>
      </c>
      <c r="BC150" s="32">
        <f t="shared" si="44"/>
        <v>-24642.21999999974</v>
      </c>
      <c r="BD150" s="42">
        <f t="shared" si="45"/>
        <v>-53.14025104602479</v>
      </c>
      <c r="BE150" s="6">
        <f t="shared" si="46"/>
        <v>-6350.260000000009</v>
      </c>
    </row>
    <row r="151" spans="1:57" ht="15">
      <c r="A151" s="42" t="s">
        <v>180</v>
      </c>
      <c r="B151" s="6" t="s">
        <v>135</v>
      </c>
      <c r="C151" s="3">
        <v>212.50000000000003</v>
      </c>
      <c r="D151" s="4">
        <v>95</v>
      </c>
      <c r="E151" s="5">
        <v>2618861.39</v>
      </c>
      <c r="F151" s="5">
        <v>-166191.81554431302</v>
      </c>
      <c r="G151" s="5">
        <v>0</v>
      </c>
      <c r="H151" s="5">
        <f t="shared" si="32"/>
        <v>2452669.5744556873</v>
      </c>
      <c r="I151" s="5">
        <v>688378.15</v>
      </c>
      <c r="J151" s="5">
        <v>92029.68460000001</v>
      </c>
      <c r="K151" s="5">
        <v>1672261.7398556874</v>
      </c>
      <c r="L151" s="5">
        <v>0</v>
      </c>
      <c r="M151" s="6">
        <f t="shared" si="47"/>
        <v>11541.974468026763</v>
      </c>
      <c r="N151" s="5"/>
      <c r="O151" s="3">
        <v>197.5</v>
      </c>
      <c r="P151" s="4">
        <v>95</v>
      </c>
      <c r="Q151" s="5">
        <v>2513730.61</v>
      </c>
      <c r="R151" s="5">
        <v>-159520.26</v>
      </c>
      <c r="S151" s="5">
        <v>0</v>
      </c>
      <c r="T151" s="5">
        <f t="shared" si="33"/>
        <v>2354210.3499999996</v>
      </c>
      <c r="U151" s="5">
        <v>688378.15</v>
      </c>
      <c r="V151" s="5">
        <v>92029.68</v>
      </c>
      <c r="W151" s="5">
        <v>1573802.5199999998</v>
      </c>
      <c r="X151" s="5">
        <v>0</v>
      </c>
      <c r="Y151" s="6">
        <f t="shared" si="34"/>
        <v>11920.052405063288</v>
      </c>
      <c r="Z151" s="2"/>
      <c r="AA151" s="14">
        <v>201.7</v>
      </c>
      <c r="AB151" s="15">
        <v>78.9</v>
      </c>
      <c r="AC151" s="16">
        <v>2550053.67</v>
      </c>
      <c r="AD151" s="16">
        <v>-168396.65</v>
      </c>
      <c r="AE151" s="16">
        <v>0</v>
      </c>
      <c r="AF151" s="16">
        <f t="shared" si="35"/>
        <v>2381657.02</v>
      </c>
      <c r="AG151" s="16">
        <v>680579.01</v>
      </c>
      <c r="AH151" s="16">
        <v>80506.32</v>
      </c>
      <c r="AI151" s="16">
        <v>1620571.69</v>
      </c>
      <c r="AJ151" s="16">
        <v>0</v>
      </c>
      <c r="AK151" s="17">
        <f t="shared" si="36"/>
        <v>11807.917798710958</v>
      </c>
      <c r="AM151" s="3">
        <v>201.7</v>
      </c>
      <c r="AN151" s="4">
        <v>78.9</v>
      </c>
      <c r="AO151" s="5">
        <v>2550053.67</v>
      </c>
      <c r="AP151" s="5">
        <v>-178586.77</v>
      </c>
      <c r="AQ151" s="5">
        <v>0</v>
      </c>
      <c r="AR151" s="5">
        <f t="shared" si="37"/>
        <v>2371466.9</v>
      </c>
      <c r="AS151" s="5">
        <v>680579.01</v>
      </c>
      <c r="AT151" s="5">
        <v>80506.32</v>
      </c>
      <c r="AU151" s="5">
        <v>1610381.5699999998</v>
      </c>
      <c r="AV151" s="5">
        <v>0</v>
      </c>
      <c r="AW151" s="35">
        <f t="shared" si="38"/>
        <v>11757.396628656421</v>
      </c>
      <c r="AX151" s="63">
        <f t="shared" si="39"/>
        <v>-10.80000000000004</v>
      </c>
      <c r="AY151" s="32">
        <f t="shared" si="40"/>
        <v>-16.099999999999994</v>
      </c>
      <c r="AZ151" s="63">
        <f t="shared" si="41"/>
        <v>215.4221606296578</v>
      </c>
      <c r="BA151" s="32">
        <f t="shared" si="42"/>
        <v>-81202.6744556874</v>
      </c>
      <c r="BB151" s="63">
        <f t="shared" si="43"/>
        <v>-162.65577640686752</v>
      </c>
      <c r="BC151" s="32">
        <f t="shared" si="44"/>
        <v>17256.55000000028</v>
      </c>
      <c r="BD151" s="42">
        <f t="shared" si="45"/>
        <v>-50.521170054536924</v>
      </c>
      <c r="BE151" s="6">
        <f t="shared" si="46"/>
        <v>-10190.120000000112</v>
      </c>
    </row>
    <row r="152" spans="1:57" ht="15">
      <c r="A152" s="42" t="s">
        <v>180</v>
      </c>
      <c r="B152" s="6" t="s">
        <v>182</v>
      </c>
      <c r="C152" s="3">
        <v>573.1</v>
      </c>
      <c r="D152" s="4">
        <v>462</v>
      </c>
      <c r="E152" s="5">
        <v>4723410.989999999</v>
      </c>
      <c r="F152" s="5">
        <v>-299745.62647244986</v>
      </c>
      <c r="G152" s="5">
        <v>0</v>
      </c>
      <c r="H152" s="5">
        <f t="shared" si="32"/>
        <v>4423665.363527549</v>
      </c>
      <c r="I152" s="5">
        <v>655731.36</v>
      </c>
      <c r="J152" s="5">
        <v>86738.70275000001</v>
      </c>
      <c r="K152" s="5">
        <v>3681195.3007775494</v>
      </c>
      <c r="L152" s="5">
        <v>0</v>
      </c>
      <c r="M152" s="6">
        <f t="shared" si="47"/>
        <v>7718.836788566654</v>
      </c>
      <c r="N152" s="5"/>
      <c r="O152" s="3">
        <v>573.6</v>
      </c>
      <c r="P152" s="4">
        <v>462</v>
      </c>
      <c r="Q152" s="5">
        <v>4727531.92</v>
      </c>
      <c r="R152" s="5">
        <v>-300007.14</v>
      </c>
      <c r="S152" s="5">
        <v>0</v>
      </c>
      <c r="T152" s="5">
        <f t="shared" si="33"/>
        <v>4427524.78</v>
      </c>
      <c r="U152" s="5">
        <v>655731.36</v>
      </c>
      <c r="V152" s="5">
        <v>86738.7</v>
      </c>
      <c r="W152" s="5">
        <v>3685054.72</v>
      </c>
      <c r="X152" s="5">
        <v>0</v>
      </c>
      <c r="Y152" s="6">
        <f t="shared" si="34"/>
        <v>7718.836785216179</v>
      </c>
      <c r="Z152" s="2"/>
      <c r="AA152" s="14">
        <v>568.1999999999999</v>
      </c>
      <c r="AB152" s="15">
        <v>441.1</v>
      </c>
      <c r="AC152" s="16">
        <v>4660117.899999999</v>
      </c>
      <c r="AD152" s="16">
        <v>-307737.92</v>
      </c>
      <c r="AE152" s="16">
        <v>0</v>
      </c>
      <c r="AF152" s="16">
        <f t="shared" si="35"/>
        <v>4352379.9799999995</v>
      </c>
      <c r="AG152" s="16">
        <v>647610.01</v>
      </c>
      <c r="AH152" s="16">
        <v>84472.88</v>
      </c>
      <c r="AI152" s="16">
        <v>3620297.09</v>
      </c>
      <c r="AJ152" s="16">
        <v>0</v>
      </c>
      <c r="AK152" s="17">
        <f t="shared" si="36"/>
        <v>7659.9436466033085</v>
      </c>
      <c r="AM152" s="3">
        <v>568.1999999999999</v>
      </c>
      <c r="AN152" s="4">
        <v>441.1</v>
      </c>
      <c r="AO152" s="5">
        <v>4660117.899999999</v>
      </c>
      <c r="AP152" s="5">
        <v>-326359.96</v>
      </c>
      <c r="AQ152" s="5">
        <v>0</v>
      </c>
      <c r="AR152" s="5">
        <f t="shared" si="37"/>
        <v>4333757.9399999995</v>
      </c>
      <c r="AS152" s="5">
        <v>647610.01</v>
      </c>
      <c r="AT152" s="5">
        <v>84472.88</v>
      </c>
      <c r="AU152" s="5">
        <v>3601675.05</v>
      </c>
      <c r="AV152" s="5">
        <v>0</v>
      </c>
      <c r="AW152" s="35">
        <f t="shared" si="38"/>
        <v>7627.1699049630415</v>
      </c>
      <c r="AX152" s="63">
        <f t="shared" si="39"/>
        <v>-4.900000000000091</v>
      </c>
      <c r="AY152" s="32">
        <f t="shared" si="40"/>
        <v>-20.899999999999977</v>
      </c>
      <c r="AZ152" s="63">
        <f t="shared" si="41"/>
        <v>-91.6668836036124</v>
      </c>
      <c r="BA152" s="32">
        <f t="shared" si="42"/>
        <v>-89907.42352754995</v>
      </c>
      <c r="BB152" s="63">
        <f t="shared" si="43"/>
        <v>-91.6668802531376</v>
      </c>
      <c r="BC152" s="32">
        <f t="shared" si="44"/>
        <v>-93766.84000000078</v>
      </c>
      <c r="BD152" s="42">
        <f t="shared" si="45"/>
        <v>-32.77374164026696</v>
      </c>
      <c r="BE152" s="6">
        <f t="shared" si="46"/>
        <v>-18622.040000000037</v>
      </c>
    </row>
    <row r="153" spans="1:57" ht="15">
      <c r="A153" s="42" t="s">
        <v>183</v>
      </c>
      <c r="B153" s="6" t="s">
        <v>184</v>
      </c>
      <c r="C153" s="3">
        <v>64.5</v>
      </c>
      <c r="D153" s="4">
        <v>36</v>
      </c>
      <c r="E153" s="5">
        <v>1015747.14</v>
      </c>
      <c r="F153" s="5">
        <v>-64458.875897415666</v>
      </c>
      <c r="G153" s="5">
        <v>0</v>
      </c>
      <c r="H153" s="5">
        <f t="shared" si="32"/>
        <v>951288.2641025843</v>
      </c>
      <c r="I153" s="5">
        <v>648225.7</v>
      </c>
      <c r="J153" s="5">
        <v>38933.95870000001</v>
      </c>
      <c r="K153" s="5">
        <v>264128.60540258436</v>
      </c>
      <c r="L153" s="5">
        <v>0</v>
      </c>
      <c r="M153" s="6">
        <f t="shared" si="47"/>
        <v>14748.655257404409</v>
      </c>
      <c r="N153" s="5"/>
      <c r="O153" s="3">
        <v>65.5</v>
      </c>
      <c r="P153" s="4">
        <v>36</v>
      </c>
      <c r="Q153" s="5">
        <v>1028849.87</v>
      </c>
      <c r="R153" s="5">
        <v>-65290.37</v>
      </c>
      <c r="S153" s="5">
        <v>0</v>
      </c>
      <c r="T153" s="5">
        <f t="shared" si="33"/>
        <v>963559.5</v>
      </c>
      <c r="U153" s="5">
        <v>648225.7</v>
      </c>
      <c r="V153" s="5">
        <v>38933.96</v>
      </c>
      <c r="W153" s="5">
        <v>276399.84</v>
      </c>
      <c r="X153" s="5">
        <v>0</v>
      </c>
      <c r="Y153" s="6">
        <f t="shared" si="34"/>
        <v>14710.832061068702</v>
      </c>
      <c r="Z153" s="2"/>
      <c r="AA153" s="14">
        <v>65.9</v>
      </c>
      <c r="AB153" s="15">
        <v>33</v>
      </c>
      <c r="AC153" s="16">
        <v>1028778.69</v>
      </c>
      <c r="AD153" s="16">
        <v>-67936.95</v>
      </c>
      <c r="AE153" s="16">
        <v>0</v>
      </c>
      <c r="AF153" s="16">
        <f t="shared" si="35"/>
        <v>960841.74</v>
      </c>
      <c r="AG153" s="16">
        <v>631641.57</v>
      </c>
      <c r="AH153" s="16">
        <v>28709.32</v>
      </c>
      <c r="AI153" s="16">
        <v>300490.85000000003</v>
      </c>
      <c r="AJ153" s="16">
        <v>0</v>
      </c>
      <c r="AK153" s="17">
        <f t="shared" si="36"/>
        <v>14580.299544764794</v>
      </c>
      <c r="AM153" s="3">
        <v>65.9</v>
      </c>
      <c r="AN153" s="4">
        <v>33</v>
      </c>
      <c r="AO153" s="5">
        <v>1028778.69</v>
      </c>
      <c r="AP153" s="5">
        <v>-72048</v>
      </c>
      <c r="AQ153" s="5">
        <v>0</v>
      </c>
      <c r="AR153" s="5">
        <f t="shared" si="37"/>
        <v>956730.69</v>
      </c>
      <c r="AS153" s="5">
        <v>631641.57</v>
      </c>
      <c r="AT153" s="5">
        <v>28709.32</v>
      </c>
      <c r="AU153" s="5">
        <v>296379.8</v>
      </c>
      <c r="AV153" s="5">
        <v>0</v>
      </c>
      <c r="AW153" s="35">
        <f t="shared" si="38"/>
        <v>14517.916388467373</v>
      </c>
      <c r="AX153" s="63">
        <f t="shared" si="39"/>
        <v>1.4000000000000057</v>
      </c>
      <c r="AY153" s="32">
        <f t="shared" si="40"/>
        <v>-3</v>
      </c>
      <c r="AZ153" s="63">
        <f t="shared" si="41"/>
        <v>-230.7388689370364</v>
      </c>
      <c r="BA153" s="32">
        <f t="shared" si="42"/>
        <v>5442.425897415611</v>
      </c>
      <c r="BB153" s="63">
        <f t="shared" si="43"/>
        <v>-192.9156726013298</v>
      </c>
      <c r="BC153" s="32">
        <f t="shared" si="44"/>
        <v>-6828.810000000056</v>
      </c>
      <c r="BD153" s="42">
        <f t="shared" si="45"/>
        <v>-62.38315629742101</v>
      </c>
      <c r="BE153" s="6">
        <f t="shared" si="46"/>
        <v>-4111.050000000047</v>
      </c>
    </row>
    <row r="154" spans="1:57" ht="15">
      <c r="A154" s="42" t="s">
        <v>185</v>
      </c>
      <c r="B154" s="6" t="s">
        <v>186</v>
      </c>
      <c r="C154" s="3">
        <v>694.4000000000001</v>
      </c>
      <c r="D154" s="4">
        <v>107</v>
      </c>
      <c r="E154" s="5">
        <v>6943364.04</v>
      </c>
      <c r="F154" s="5">
        <v>-440622.89061915415</v>
      </c>
      <c r="G154" s="5">
        <v>0</v>
      </c>
      <c r="H154" s="5">
        <f t="shared" si="32"/>
        <v>6502741.149380846</v>
      </c>
      <c r="I154" s="5">
        <v>5367501.94</v>
      </c>
      <c r="J154" s="5">
        <v>186571.44345000002</v>
      </c>
      <c r="K154" s="5">
        <v>948667.7659308455</v>
      </c>
      <c r="L154" s="5">
        <v>0</v>
      </c>
      <c r="M154" s="6">
        <f t="shared" si="47"/>
        <v>9364.546586089928</v>
      </c>
      <c r="N154" s="5"/>
      <c r="O154" s="3">
        <v>673.5999999999999</v>
      </c>
      <c r="P154" s="4">
        <v>107</v>
      </c>
      <c r="Q154" s="5">
        <v>6761903.05</v>
      </c>
      <c r="R154" s="5">
        <v>-429107.45</v>
      </c>
      <c r="S154" s="5">
        <v>0</v>
      </c>
      <c r="T154" s="5">
        <f t="shared" si="33"/>
        <v>6332795.6</v>
      </c>
      <c r="U154" s="5">
        <v>5367501.94</v>
      </c>
      <c r="V154" s="5">
        <v>186571.44</v>
      </c>
      <c r="W154" s="5">
        <v>778722.2199999993</v>
      </c>
      <c r="X154" s="5">
        <v>0</v>
      </c>
      <c r="Y154" s="6">
        <f t="shared" si="34"/>
        <v>9401.418646080761</v>
      </c>
      <c r="Z154" s="2"/>
      <c r="AA154" s="14">
        <v>678.3</v>
      </c>
      <c r="AB154" s="15">
        <v>102.9</v>
      </c>
      <c r="AC154" s="16">
        <v>6797927.55</v>
      </c>
      <c r="AD154" s="16">
        <v>-448911.41</v>
      </c>
      <c r="AE154" s="16">
        <v>0</v>
      </c>
      <c r="AF154" s="16">
        <f t="shared" si="35"/>
        <v>6349016.14</v>
      </c>
      <c r="AG154" s="16">
        <v>5441800.02</v>
      </c>
      <c r="AH154" s="16">
        <v>178526.69</v>
      </c>
      <c r="AI154" s="16">
        <v>728689.4300000002</v>
      </c>
      <c r="AJ154" s="16">
        <v>0</v>
      </c>
      <c r="AK154" s="17">
        <f t="shared" si="36"/>
        <v>9360.18891346012</v>
      </c>
      <c r="AM154" s="3">
        <v>678.3</v>
      </c>
      <c r="AN154" s="4">
        <v>102.9</v>
      </c>
      <c r="AO154" s="5">
        <v>6797927.55</v>
      </c>
      <c r="AP154" s="5">
        <v>-476076.23</v>
      </c>
      <c r="AQ154" s="5">
        <v>0</v>
      </c>
      <c r="AR154" s="5">
        <f t="shared" si="37"/>
        <v>6321851.32</v>
      </c>
      <c r="AS154" s="5">
        <v>5441800.02</v>
      </c>
      <c r="AT154" s="5">
        <v>178526.69</v>
      </c>
      <c r="AU154" s="5">
        <v>701524.6100000008</v>
      </c>
      <c r="AV154" s="5">
        <v>0</v>
      </c>
      <c r="AW154" s="35">
        <f t="shared" si="38"/>
        <v>9320.140527790065</v>
      </c>
      <c r="AX154" s="63">
        <f t="shared" si="39"/>
        <v>-16.100000000000136</v>
      </c>
      <c r="AY154" s="32">
        <f t="shared" si="40"/>
        <v>-4.099999999999994</v>
      </c>
      <c r="AZ154" s="63">
        <f t="shared" si="41"/>
        <v>-44.40605829986271</v>
      </c>
      <c r="BA154" s="32">
        <f t="shared" si="42"/>
        <v>-180889.82938084565</v>
      </c>
      <c r="BB154" s="63">
        <f t="shared" si="43"/>
        <v>-81.27811829069651</v>
      </c>
      <c r="BC154" s="32">
        <f t="shared" si="44"/>
        <v>-10944.27999999933</v>
      </c>
      <c r="BD154" s="42">
        <f t="shared" si="45"/>
        <v>-40.04838567005572</v>
      </c>
      <c r="BE154" s="6">
        <f t="shared" si="46"/>
        <v>-27164.819999999367</v>
      </c>
    </row>
    <row r="155" spans="1:57" ht="15">
      <c r="A155" s="42" t="s">
        <v>185</v>
      </c>
      <c r="B155" s="6" t="s">
        <v>187</v>
      </c>
      <c r="C155" s="3">
        <v>267.7</v>
      </c>
      <c r="D155" s="4">
        <v>62</v>
      </c>
      <c r="E155" s="5">
        <v>2847840.87</v>
      </c>
      <c r="F155" s="5">
        <v>-180722.7546955419</v>
      </c>
      <c r="G155" s="5">
        <v>0</v>
      </c>
      <c r="H155" s="5">
        <f t="shared" si="32"/>
        <v>2667118.1153044584</v>
      </c>
      <c r="I155" s="5">
        <v>343444.34</v>
      </c>
      <c r="J155" s="5">
        <v>23766.194550000004</v>
      </c>
      <c r="K155" s="5">
        <v>2299907.5807544584</v>
      </c>
      <c r="L155" s="5">
        <v>0</v>
      </c>
      <c r="M155" s="6">
        <f t="shared" si="47"/>
        <v>9963.085974241534</v>
      </c>
      <c r="N155" s="5"/>
      <c r="O155" s="3">
        <v>267.7</v>
      </c>
      <c r="P155" s="4">
        <v>62</v>
      </c>
      <c r="Q155" s="5">
        <v>2847840.87</v>
      </c>
      <c r="R155" s="5">
        <v>-180722.75</v>
      </c>
      <c r="S155" s="5">
        <v>0</v>
      </c>
      <c r="T155" s="5">
        <f t="shared" si="33"/>
        <v>2667118.12</v>
      </c>
      <c r="U155" s="5">
        <v>343444.34</v>
      </c>
      <c r="V155" s="5">
        <v>23766.19</v>
      </c>
      <c r="W155" s="5">
        <v>2299907.5900000003</v>
      </c>
      <c r="X155" s="5">
        <v>0</v>
      </c>
      <c r="Y155" s="6">
        <f t="shared" si="34"/>
        <v>9963.085991781847</v>
      </c>
      <c r="Z155" s="2"/>
      <c r="AA155" s="14">
        <v>261.6</v>
      </c>
      <c r="AB155" s="15">
        <v>69.9</v>
      </c>
      <c r="AC155" s="16">
        <v>2835054.88</v>
      </c>
      <c r="AD155" s="16">
        <v>-187217.13</v>
      </c>
      <c r="AE155" s="16">
        <v>0</v>
      </c>
      <c r="AF155" s="16">
        <f t="shared" si="35"/>
        <v>2647837.75</v>
      </c>
      <c r="AG155" s="16">
        <v>276854.34</v>
      </c>
      <c r="AH155" s="16">
        <v>16626.86</v>
      </c>
      <c r="AI155" s="16">
        <v>2354356.5500000003</v>
      </c>
      <c r="AJ155" s="16">
        <v>0</v>
      </c>
      <c r="AK155" s="17">
        <f t="shared" si="36"/>
        <v>10121.703937308868</v>
      </c>
      <c r="AM155" s="3">
        <v>261.6</v>
      </c>
      <c r="AN155" s="4">
        <v>69.9</v>
      </c>
      <c r="AO155" s="5">
        <v>2835054.88</v>
      </c>
      <c r="AP155" s="5">
        <v>-198546.13</v>
      </c>
      <c r="AQ155" s="5">
        <v>0</v>
      </c>
      <c r="AR155" s="5">
        <f t="shared" si="37"/>
        <v>2636508.75</v>
      </c>
      <c r="AS155" s="5">
        <v>276854.34</v>
      </c>
      <c r="AT155" s="5">
        <v>16626.86</v>
      </c>
      <c r="AU155" s="5">
        <v>2343027.5500000003</v>
      </c>
      <c r="AV155" s="5">
        <v>0</v>
      </c>
      <c r="AW155" s="35">
        <f t="shared" si="38"/>
        <v>10078.39736238532</v>
      </c>
      <c r="AX155" s="63">
        <f t="shared" si="39"/>
        <v>-6.099999999999966</v>
      </c>
      <c r="AY155" s="32">
        <f t="shared" si="40"/>
        <v>7.900000000000006</v>
      </c>
      <c r="AZ155" s="63">
        <f t="shared" si="41"/>
        <v>115.31138814378573</v>
      </c>
      <c r="BA155" s="32">
        <f t="shared" si="42"/>
        <v>-30609.36530445842</v>
      </c>
      <c r="BB155" s="63">
        <f t="shared" si="43"/>
        <v>115.31137060347282</v>
      </c>
      <c r="BC155" s="32">
        <f t="shared" si="44"/>
        <v>-30609.37000000011</v>
      </c>
      <c r="BD155" s="42">
        <f t="shared" si="45"/>
        <v>-43.306574923548396</v>
      </c>
      <c r="BE155" s="6">
        <f t="shared" si="46"/>
        <v>-11329</v>
      </c>
    </row>
    <row r="156" spans="1:57" ht="15">
      <c r="A156" s="42" t="s">
        <v>188</v>
      </c>
      <c r="B156" s="6" t="s">
        <v>189</v>
      </c>
      <c r="C156" s="3">
        <v>1215.5</v>
      </c>
      <c r="D156" s="4">
        <v>429</v>
      </c>
      <c r="E156" s="5">
        <v>8465075.79</v>
      </c>
      <c r="F156" s="5">
        <v>-537190.062686101</v>
      </c>
      <c r="G156" s="5">
        <v>0</v>
      </c>
      <c r="H156" s="5">
        <f t="shared" si="32"/>
        <v>7927885.7273138985</v>
      </c>
      <c r="I156" s="5">
        <v>749284.26</v>
      </c>
      <c r="J156" s="5">
        <v>80619.08505000001</v>
      </c>
      <c r="K156" s="5">
        <v>7097982.382263899</v>
      </c>
      <c r="L156" s="5">
        <v>0</v>
      </c>
      <c r="M156" s="6">
        <f t="shared" si="47"/>
        <v>6522.324744807815</v>
      </c>
      <c r="N156" s="5"/>
      <c r="O156" s="3">
        <v>1215.5</v>
      </c>
      <c r="P156" s="4">
        <v>429</v>
      </c>
      <c r="Q156" s="5">
        <v>8465075.79</v>
      </c>
      <c r="R156" s="5">
        <v>-537190.06</v>
      </c>
      <c r="S156" s="5">
        <v>0</v>
      </c>
      <c r="T156" s="5">
        <f t="shared" si="33"/>
        <v>7927885.729999999</v>
      </c>
      <c r="U156" s="5">
        <v>749284.26</v>
      </c>
      <c r="V156" s="5">
        <v>80619.09</v>
      </c>
      <c r="W156" s="5">
        <v>7097982.379999999</v>
      </c>
      <c r="X156" s="5">
        <v>0</v>
      </c>
      <c r="Y156" s="6">
        <f t="shared" si="34"/>
        <v>6522.324747017687</v>
      </c>
      <c r="Z156" s="2"/>
      <c r="AA156" s="14">
        <v>1772.6</v>
      </c>
      <c r="AB156" s="15">
        <v>615</v>
      </c>
      <c r="AC156" s="16">
        <v>12274171.41</v>
      </c>
      <c r="AD156" s="16">
        <v>-810543.45</v>
      </c>
      <c r="AE156" s="16">
        <v>0</v>
      </c>
      <c r="AF156" s="16">
        <f t="shared" si="35"/>
        <v>11463627.96</v>
      </c>
      <c r="AG156" s="16">
        <v>709277.55</v>
      </c>
      <c r="AH156" s="16">
        <v>69483.22</v>
      </c>
      <c r="AI156" s="16">
        <v>10684867.19</v>
      </c>
      <c r="AJ156" s="16">
        <v>0</v>
      </c>
      <c r="AK156" s="17">
        <f t="shared" si="36"/>
        <v>6467.126232652601</v>
      </c>
      <c r="AM156" s="3">
        <v>1772.6</v>
      </c>
      <c r="AN156" s="4">
        <v>615</v>
      </c>
      <c r="AO156" s="5">
        <v>12274171.41</v>
      </c>
      <c r="AP156" s="5">
        <v>-859591.57</v>
      </c>
      <c r="AQ156" s="5">
        <v>0</v>
      </c>
      <c r="AR156" s="5">
        <f t="shared" si="37"/>
        <v>11414579.84</v>
      </c>
      <c r="AS156" s="5">
        <v>709277.55</v>
      </c>
      <c r="AT156" s="5">
        <v>69483.22</v>
      </c>
      <c r="AU156" s="5">
        <v>10635819.069999998</v>
      </c>
      <c r="AV156" s="5">
        <v>0</v>
      </c>
      <c r="AW156" s="35">
        <f t="shared" si="38"/>
        <v>6439.456075820828</v>
      </c>
      <c r="AX156" s="63">
        <f t="shared" si="39"/>
        <v>557.0999999999999</v>
      </c>
      <c r="AY156" s="32">
        <f t="shared" si="40"/>
        <v>186</v>
      </c>
      <c r="AZ156" s="63">
        <f t="shared" si="41"/>
        <v>-82.86866898698645</v>
      </c>
      <c r="BA156" s="32">
        <f t="shared" si="42"/>
        <v>3486694.1126861013</v>
      </c>
      <c r="BB156" s="63">
        <f t="shared" si="43"/>
        <v>-82.86867119685849</v>
      </c>
      <c r="BC156" s="32">
        <f t="shared" si="44"/>
        <v>3486694.1100000013</v>
      </c>
      <c r="BD156" s="42">
        <f t="shared" si="45"/>
        <v>-27.670156831773056</v>
      </c>
      <c r="BE156" s="6">
        <f t="shared" si="46"/>
        <v>-49048.12000000104</v>
      </c>
    </row>
    <row r="157" spans="1:57" ht="15">
      <c r="A157" s="42" t="s">
        <v>188</v>
      </c>
      <c r="B157" s="6" t="s">
        <v>190</v>
      </c>
      <c r="C157" s="3">
        <v>122.80000000000001</v>
      </c>
      <c r="D157" s="4">
        <v>60</v>
      </c>
      <c r="E157" s="5">
        <v>1649281.07</v>
      </c>
      <c r="F157" s="5">
        <v>-104662.66615438063</v>
      </c>
      <c r="G157" s="5">
        <v>0</v>
      </c>
      <c r="H157" s="5">
        <f t="shared" si="32"/>
        <v>1544618.4038456194</v>
      </c>
      <c r="I157" s="5">
        <v>686478.81</v>
      </c>
      <c r="J157" s="5">
        <v>75760.60485000002</v>
      </c>
      <c r="K157" s="5">
        <v>782378.9889956194</v>
      </c>
      <c r="L157" s="5">
        <v>0</v>
      </c>
      <c r="M157" s="6">
        <f t="shared" si="47"/>
        <v>12578.32576421514</v>
      </c>
      <c r="N157" s="5"/>
      <c r="O157" s="3">
        <v>122.80000000000001</v>
      </c>
      <c r="P157" s="4">
        <v>60</v>
      </c>
      <c r="Q157" s="5">
        <v>1649281.07</v>
      </c>
      <c r="R157" s="5">
        <v>-104662.67</v>
      </c>
      <c r="S157" s="5">
        <v>0</v>
      </c>
      <c r="T157" s="5">
        <f t="shared" si="33"/>
        <v>1544618.4000000001</v>
      </c>
      <c r="U157" s="5">
        <v>686478.81</v>
      </c>
      <c r="V157" s="5">
        <v>75760.6</v>
      </c>
      <c r="W157" s="5">
        <v>782378.9900000001</v>
      </c>
      <c r="X157" s="5">
        <v>0</v>
      </c>
      <c r="Y157" s="6">
        <f t="shared" si="34"/>
        <v>12578.325732899022</v>
      </c>
      <c r="Z157" s="2"/>
      <c r="AA157" s="14">
        <v>122</v>
      </c>
      <c r="AB157" s="15">
        <v>60.7</v>
      </c>
      <c r="AC157" s="16">
        <v>1642500.84</v>
      </c>
      <c r="AD157" s="16">
        <v>-108465.02</v>
      </c>
      <c r="AE157" s="16">
        <v>0</v>
      </c>
      <c r="AF157" s="16">
        <f t="shared" si="35"/>
        <v>1534035.82</v>
      </c>
      <c r="AG157" s="16">
        <v>629899.48</v>
      </c>
      <c r="AH157" s="16">
        <v>70802.66</v>
      </c>
      <c r="AI157" s="16">
        <v>833333.68</v>
      </c>
      <c r="AJ157" s="16">
        <v>0</v>
      </c>
      <c r="AK157" s="17">
        <f t="shared" si="36"/>
        <v>12574.064098360655</v>
      </c>
      <c r="AM157" s="3">
        <v>122</v>
      </c>
      <c r="AN157" s="4">
        <v>60.7</v>
      </c>
      <c r="AO157" s="5">
        <v>1642500.84</v>
      </c>
      <c r="AP157" s="5">
        <v>-115028.53</v>
      </c>
      <c r="AQ157" s="5">
        <v>0</v>
      </c>
      <c r="AR157" s="5">
        <f t="shared" si="37"/>
        <v>1527472.31</v>
      </c>
      <c r="AS157" s="5">
        <v>629899.48</v>
      </c>
      <c r="AT157" s="5">
        <v>70802.66</v>
      </c>
      <c r="AU157" s="5">
        <v>826770.17</v>
      </c>
      <c r="AV157" s="5">
        <v>0</v>
      </c>
      <c r="AW157" s="35">
        <f t="shared" si="38"/>
        <v>12520.264836065575</v>
      </c>
      <c r="AX157" s="63">
        <f t="shared" si="39"/>
        <v>-0.8000000000000114</v>
      </c>
      <c r="AY157" s="32">
        <f t="shared" si="40"/>
        <v>0.7000000000000028</v>
      </c>
      <c r="AZ157" s="63">
        <f t="shared" si="41"/>
        <v>-58.06092814956537</v>
      </c>
      <c r="BA157" s="32">
        <f t="shared" si="42"/>
        <v>-17146.093845619354</v>
      </c>
      <c r="BB157" s="63">
        <f t="shared" si="43"/>
        <v>-58.06089683344726</v>
      </c>
      <c r="BC157" s="32">
        <f t="shared" si="44"/>
        <v>-17146.090000000084</v>
      </c>
      <c r="BD157" s="42">
        <f t="shared" si="45"/>
        <v>-53.79926229508055</v>
      </c>
      <c r="BE157" s="6">
        <f t="shared" si="46"/>
        <v>-6563.510000000009</v>
      </c>
    </row>
    <row r="158" spans="1:57" ht="15">
      <c r="A158" s="42" t="s">
        <v>191</v>
      </c>
      <c r="B158" s="6" t="s">
        <v>191</v>
      </c>
      <c r="C158" s="3">
        <v>2904.4999999999995</v>
      </c>
      <c r="D158" s="4">
        <v>744</v>
      </c>
      <c r="E158" s="5">
        <v>22049394.47</v>
      </c>
      <c r="F158" s="5">
        <v>-371293.78134999704</v>
      </c>
      <c r="G158" s="5">
        <v>0</v>
      </c>
      <c r="H158" s="5">
        <f t="shared" si="32"/>
        <v>21678100.68865</v>
      </c>
      <c r="I158" s="5">
        <v>20389844.51</v>
      </c>
      <c r="J158" s="5">
        <v>1288256.1786500001</v>
      </c>
      <c r="K158" s="5">
        <v>0</v>
      </c>
      <c r="L158" s="5">
        <v>-752298.75</v>
      </c>
      <c r="M158" s="6">
        <f t="shared" si="47"/>
        <v>7204.614198192461</v>
      </c>
      <c r="N158" s="5"/>
      <c r="O158" s="3">
        <v>2902.9999999999995</v>
      </c>
      <c r="P158" s="4">
        <v>744</v>
      </c>
      <c r="Q158" s="5">
        <v>22038346.860000003</v>
      </c>
      <c r="R158" s="5">
        <v>-360246.17</v>
      </c>
      <c r="S158" s="5">
        <v>0</v>
      </c>
      <c r="T158" s="5">
        <f t="shared" si="33"/>
        <v>21678100.69</v>
      </c>
      <c r="U158" s="5">
        <v>20389844.51</v>
      </c>
      <c r="V158" s="5">
        <v>1288256.18</v>
      </c>
      <c r="W158" s="5">
        <v>0</v>
      </c>
      <c r="X158" s="5">
        <v>-752298.75</v>
      </c>
      <c r="Y158" s="6">
        <f t="shared" si="34"/>
        <v>7208.336872201173</v>
      </c>
      <c r="Z158" s="2"/>
      <c r="AA158" s="14">
        <v>2924.3</v>
      </c>
      <c r="AB158" s="15">
        <v>774</v>
      </c>
      <c r="AC158" s="16">
        <v>22215910.150000002</v>
      </c>
      <c r="AD158" s="16">
        <v>-521628.38</v>
      </c>
      <c r="AE158" s="16">
        <v>0</v>
      </c>
      <c r="AF158" s="16">
        <f t="shared" si="35"/>
        <v>21694281.770000003</v>
      </c>
      <c r="AG158" s="16">
        <v>20548801.17</v>
      </c>
      <c r="AH158" s="16">
        <v>1145480.6</v>
      </c>
      <c r="AI158" s="16">
        <v>0</v>
      </c>
      <c r="AJ158" s="16">
        <v>-785419.65</v>
      </c>
      <c r="AK158" s="17">
        <f t="shared" si="36"/>
        <v>7150.040050610403</v>
      </c>
      <c r="AM158" s="3">
        <v>2924.3</v>
      </c>
      <c r="AN158" s="4">
        <v>774</v>
      </c>
      <c r="AO158" s="5">
        <v>22215910.150000002</v>
      </c>
      <c r="AP158" s="5">
        <v>-521628.38</v>
      </c>
      <c r="AQ158" s="5">
        <v>0</v>
      </c>
      <c r="AR158" s="5">
        <f t="shared" si="37"/>
        <v>21694281.770000003</v>
      </c>
      <c r="AS158" s="5">
        <v>20548801.17</v>
      </c>
      <c r="AT158" s="5">
        <v>1145480.6</v>
      </c>
      <c r="AU158" s="5">
        <v>0</v>
      </c>
      <c r="AV158" s="5">
        <v>-785419.65</v>
      </c>
      <c r="AW158" s="35">
        <f t="shared" si="38"/>
        <v>7150.040050610403</v>
      </c>
      <c r="AX158" s="63">
        <f t="shared" si="39"/>
        <v>19.800000000000637</v>
      </c>
      <c r="AY158" s="32">
        <f t="shared" si="40"/>
        <v>30</v>
      </c>
      <c r="AZ158" s="63">
        <f t="shared" si="41"/>
        <v>-54.574147582057776</v>
      </c>
      <c r="BA158" s="32">
        <f t="shared" si="42"/>
        <v>16181.081350002438</v>
      </c>
      <c r="BB158" s="63">
        <f t="shared" si="43"/>
        <v>-58.29682159076947</v>
      </c>
      <c r="BC158" s="32">
        <f t="shared" si="44"/>
        <v>16181.080000001937</v>
      </c>
      <c r="BD158" s="42">
        <f t="shared" si="45"/>
        <v>0</v>
      </c>
      <c r="BE158" s="6">
        <f t="shared" si="46"/>
        <v>0</v>
      </c>
    </row>
    <row r="159" spans="1:57" ht="15">
      <c r="A159" s="42" t="s">
        <v>192</v>
      </c>
      <c r="B159" s="6" t="s">
        <v>193</v>
      </c>
      <c r="C159" s="3">
        <v>451.9</v>
      </c>
      <c r="D159" s="4">
        <v>216</v>
      </c>
      <c r="E159" s="5">
        <v>3690809.37</v>
      </c>
      <c r="F159" s="5">
        <v>-234217.1725355278</v>
      </c>
      <c r="G159" s="5">
        <v>0</v>
      </c>
      <c r="H159" s="5">
        <f t="shared" si="32"/>
        <v>3456592.197464472</v>
      </c>
      <c r="I159" s="5">
        <v>2979389.74</v>
      </c>
      <c r="J159" s="5">
        <v>217212.65930000003</v>
      </c>
      <c r="K159" s="5">
        <v>259989.7981644719</v>
      </c>
      <c r="L159" s="5">
        <v>0</v>
      </c>
      <c r="M159" s="6">
        <f t="shared" si="47"/>
        <v>7649.020131587679</v>
      </c>
      <c r="N159" s="5"/>
      <c r="O159" s="3">
        <v>451.9</v>
      </c>
      <c r="P159" s="4">
        <v>216</v>
      </c>
      <c r="Q159" s="5">
        <v>3690809.37</v>
      </c>
      <c r="R159" s="5">
        <v>-234217.17</v>
      </c>
      <c r="S159" s="5">
        <v>0</v>
      </c>
      <c r="T159" s="5">
        <f t="shared" si="33"/>
        <v>3456592.2</v>
      </c>
      <c r="U159" s="5">
        <v>2979389.74</v>
      </c>
      <c r="V159" s="5">
        <v>217212.66</v>
      </c>
      <c r="W159" s="5">
        <v>259989.79999999996</v>
      </c>
      <c r="X159" s="5">
        <v>0</v>
      </c>
      <c r="Y159" s="6">
        <f t="shared" si="34"/>
        <v>7649.020137198496</v>
      </c>
      <c r="Z159" s="2"/>
      <c r="AA159" s="14">
        <v>442.09999999999997</v>
      </c>
      <c r="AB159" s="15">
        <v>199.1</v>
      </c>
      <c r="AC159" s="16">
        <v>3646666.0900000003</v>
      </c>
      <c r="AD159" s="16">
        <v>-240813.1</v>
      </c>
      <c r="AE159" s="16">
        <v>0</v>
      </c>
      <c r="AF159" s="16">
        <f t="shared" si="35"/>
        <v>3405852.99</v>
      </c>
      <c r="AG159" s="16">
        <v>2652166.19</v>
      </c>
      <c r="AH159" s="16">
        <v>207724.71</v>
      </c>
      <c r="AI159" s="16">
        <v>545962.0900000003</v>
      </c>
      <c r="AJ159" s="16">
        <v>0</v>
      </c>
      <c r="AK159" s="17">
        <f t="shared" si="36"/>
        <v>7703.806808414387</v>
      </c>
      <c r="AM159" s="3">
        <v>442.09999999999997</v>
      </c>
      <c r="AN159" s="4">
        <v>199.1</v>
      </c>
      <c r="AO159" s="5">
        <v>3646666.0900000003</v>
      </c>
      <c r="AP159" s="5">
        <v>-255385.34</v>
      </c>
      <c r="AQ159" s="5">
        <v>0</v>
      </c>
      <c r="AR159" s="5">
        <f t="shared" si="37"/>
        <v>3391280.7500000005</v>
      </c>
      <c r="AS159" s="5">
        <v>2652166.19</v>
      </c>
      <c r="AT159" s="5">
        <v>207724.71</v>
      </c>
      <c r="AU159" s="5">
        <v>531389.8500000006</v>
      </c>
      <c r="AV159" s="5">
        <v>0</v>
      </c>
      <c r="AW159" s="35">
        <f t="shared" si="38"/>
        <v>7670.845396969014</v>
      </c>
      <c r="AX159" s="63">
        <f t="shared" si="39"/>
        <v>-9.800000000000011</v>
      </c>
      <c r="AY159" s="32">
        <f t="shared" si="40"/>
        <v>-16.900000000000006</v>
      </c>
      <c r="AZ159" s="63">
        <f t="shared" si="41"/>
        <v>21.825265381334248</v>
      </c>
      <c r="BA159" s="32">
        <f t="shared" si="42"/>
        <v>-65311.44746447168</v>
      </c>
      <c r="BB159" s="63">
        <f t="shared" si="43"/>
        <v>21.825259770517732</v>
      </c>
      <c r="BC159" s="32">
        <f t="shared" si="44"/>
        <v>-65311.44999999972</v>
      </c>
      <c r="BD159" s="42">
        <f t="shared" si="45"/>
        <v>-32.961411445373415</v>
      </c>
      <c r="BE159" s="6">
        <f t="shared" si="46"/>
        <v>-14572.239999999758</v>
      </c>
    </row>
    <row r="160" spans="1:57" ht="15">
      <c r="A160" s="42" t="s">
        <v>192</v>
      </c>
      <c r="B160" s="6" t="s">
        <v>194</v>
      </c>
      <c r="C160" s="3">
        <v>2738.7999999999997</v>
      </c>
      <c r="D160" s="4">
        <v>570</v>
      </c>
      <c r="E160" s="5">
        <v>18970434.57</v>
      </c>
      <c r="F160" s="5">
        <v>-1203855.604917257</v>
      </c>
      <c r="G160" s="5">
        <v>0</v>
      </c>
      <c r="H160" s="5">
        <f t="shared" si="32"/>
        <v>17766578.965082742</v>
      </c>
      <c r="I160" s="5">
        <v>5994555.43</v>
      </c>
      <c r="J160" s="5">
        <v>577621.0923000001</v>
      </c>
      <c r="K160" s="5">
        <v>11194402.442782743</v>
      </c>
      <c r="L160" s="5">
        <v>0</v>
      </c>
      <c r="M160" s="6">
        <f t="shared" si="47"/>
        <v>6486.993926202258</v>
      </c>
      <c r="N160" s="5"/>
      <c r="O160" s="3">
        <v>2738.7999999999997</v>
      </c>
      <c r="P160" s="4">
        <v>570</v>
      </c>
      <c r="Q160" s="5">
        <v>18970434.57</v>
      </c>
      <c r="R160" s="5">
        <v>-1203855.61</v>
      </c>
      <c r="S160" s="5">
        <v>0</v>
      </c>
      <c r="T160" s="5">
        <f t="shared" si="33"/>
        <v>17766578.96</v>
      </c>
      <c r="U160" s="5">
        <v>5994555.43</v>
      </c>
      <c r="V160" s="5">
        <v>577621.09</v>
      </c>
      <c r="W160" s="5">
        <v>11194402.440000001</v>
      </c>
      <c r="X160" s="5">
        <v>0</v>
      </c>
      <c r="Y160" s="6">
        <f t="shared" si="34"/>
        <v>6486.9939243464305</v>
      </c>
      <c r="Z160" s="2"/>
      <c r="AA160" s="14">
        <v>2735.8</v>
      </c>
      <c r="AB160" s="15">
        <v>649.6</v>
      </c>
      <c r="AC160" s="16">
        <v>19016527.3</v>
      </c>
      <c r="AD160" s="16">
        <v>-1255785.1</v>
      </c>
      <c r="AE160" s="16">
        <v>0</v>
      </c>
      <c r="AF160" s="16">
        <f t="shared" si="35"/>
        <v>17760742.2</v>
      </c>
      <c r="AG160" s="16">
        <v>5918899.35</v>
      </c>
      <c r="AH160" s="16">
        <v>511891.08</v>
      </c>
      <c r="AI160" s="16">
        <v>11329951.77</v>
      </c>
      <c r="AJ160" s="16">
        <v>0</v>
      </c>
      <c r="AK160" s="17">
        <f t="shared" si="36"/>
        <v>6491.9739016009935</v>
      </c>
      <c r="AM160" s="3">
        <v>2735.8</v>
      </c>
      <c r="AN160" s="4">
        <v>649.6</v>
      </c>
      <c r="AO160" s="5">
        <v>19016527.3</v>
      </c>
      <c r="AP160" s="5">
        <v>-1331775.97</v>
      </c>
      <c r="AQ160" s="5">
        <v>0</v>
      </c>
      <c r="AR160" s="5">
        <f t="shared" si="37"/>
        <v>17684751.330000002</v>
      </c>
      <c r="AS160" s="5">
        <v>5918899.35</v>
      </c>
      <c r="AT160" s="5">
        <v>511891.08</v>
      </c>
      <c r="AU160" s="5">
        <v>11253960.900000002</v>
      </c>
      <c r="AV160" s="5">
        <v>0</v>
      </c>
      <c r="AW160" s="35">
        <f t="shared" si="38"/>
        <v>6464.197430367717</v>
      </c>
      <c r="AX160" s="63">
        <f t="shared" si="39"/>
        <v>-2.9999999999995453</v>
      </c>
      <c r="AY160" s="32">
        <f t="shared" si="40"/>
        <v>79.60000000000002</v>
      </c>
      <c r="AZ160" s="63">
        <f t="shared" si="41"/>
        <v>-22.79649583454102</v>
      </c>
      <c r="BA160" s="32">
        <f t="shared" si="42"/>
        <v>-81827.63508274034</v>
      </c>
      <c r="BB160" s="63">
        <f t="shared" si="43"/>
        <v>-22.796493978713443</v>
      </c>
      <c r="BC160" s="32">
        <f t="shared" si="44"/>
        <v>-81827.62999999896</v>
      </c>
      <c r="BD160" s="42">
        <f t="shared" si="45"/>
        <v>-27.776471233276425</v>
      </c>
      <c r="BE160" s="6">
        <f t="shared" si="46"/>
        <v>-75990.86999999732</v>
      </c>
    </row>
    <row r="161" spans="1:57" ht="15">
      <c r="A161" s="42" t="s">
        <v>195</v>
      </c>
      <c r="B161" s="6" t="s">
        <v>196</v>
      </c>
      <c r="C161" s="3">
        <v>384.8</v>
      </c>
      <c r="D161" s="4">
        <v>136</v>
      </c>
      <c r="E161" s="5">
        <v>3375770.55</v>
      </c>
      <c r="F161" s="5">
        <v>-214224.9447442211</v>
      </c>
      <c r="G161" s="5">
        <v>0</v>
      </c>
      <c r="H161" s="5">
        <f t="shared" si="32"/>
        <v>3161545.605255779</v>
      </c>
      <c r="I161" s="5">
        <v>977570.85</v>
      </c>
      <c r="J161" s="5">
        <v>116997.85230000003</v>
      </c>
      <c r="K161" s="5">
        <v>2066976.9029557789</v>
      </c>
      <c r="L161" s="5">
        <v>0</v>
      </c>
      <c r="M161" s="6">
        <f t="shared" si="47"/>
        <v>8216.074857733312</v>
      </c>
      <c r="N161" s="5"/>
      <c r="O161" s="3">
        <v>384.8</v>
      </c>
      <c r="P161" s="4">
        <v>136</v>
      </c>
      <c r="Q161" s="5">
        <v>3375770.55</v>
      </c>
      <c r="R161" s="5">
        <v>-214224.94</v>
      </c>
      <c r="S161" s="5">
        <v>0</v>
      </c>
      <c r="T161" s="5">
        <f t="shared" si="33"/>
        <v>3161545.61</v>
      </c>
      <c r="U161" s="5">
        <v>977570.85</v>
      </c>
      <c r="V161" s="5">
        <v>116997.85</v>
      </c>
      <c r="W161" s="5">
        <v>2066976.9099999997</v>
      </c>
      <c r="X161" s="5">
        <v>0</v>
      </c>
      <c r="Y161" s="6">
        <f t="shared" si="34"/>
        <v>8216.07487006237</v>
      </c>
      <c r="Z161" s="2"/>
      <c r="AA161" s="14">
        <v>387.8</v>
      </c>
      <c r="AB161" s="15">
        <v>128.5</v>
      </c>
      <c r="AC161" s="16">
        <v>3380833.3800000004</v>
      </c>
      <c r="AD161" s="16">
        <v>-223258.44</v>
      </c>
      <c r="AE161" s="16">
        <v>0</v>
      </c>
      <c r="AF161" s="16">
        <f t="shared" si="35"/>
        <v>3157574.9400000004</v>
      </c>
      <c r="AG161" s="16">
        <v>865673.51</v>
      </c>
      <c r="AH161" s="16">
        <v>108412.54</v>
      </c>
      <c r="AI161" s="16">
        <v>2183488.8900000006</v>
      </c>
      <c r="AJ161" s="16">
        <v>0</v>
      </c>
      <c r="AK161" s="17">
        <f t="shared" si="36"/>
        <v>8142.276792160908</v>
      </c>
      <c r="AM161" s="3">
        <v>387.8</v>
      </c>
      <c r="AN161" s="4">
        <v>128.5</v>
      </c>
      <c r="AO161" s="5">
        <v>3380833.3800000004</v>
      </c>
      <c r="AP161" s="5">
        <v>-236768.4</v>
      </c>
      <c r="AQ161" s="5">
        <v>0</v>
      </c>
      <c r="AR161" s="5">
        <f t="shared" si="37"/>
        <v>3144064.9800000004</v>
      </c>
      <c r="AS161" s="5">
        <v>865673.51</v>
      </c>
      <c r="AT161" s="5">
        <v>108412.54</v>
      </c>
      <c r="AU161" s="5">
        <v>2169978.9300000006</v>
      </c>
      <c r="AV161" s="5">
        <v>0</v>
      </c>
      <c r="AW161" s="35">
        <f t="shared" si="38"/>
        <v>8107.439350180506</v>
      </c>
      <c r="AX161" s="63">
        <f t="shared" si="39"/>
        <v>3</v>
      </c>
      <c r="AY161" s="32">
        <f t="shared" si="40"/>
        <v>-7.5</v>
      </c>
      <c r="AZ161" s="63">
        <f t="shared" si="41"/>
        <v>-108.6355075528063</v>
      </c>
      <c r="BA161" s="32">
        <f t="shared" si="42"/>
        <v>-17480.625255778432</v>
      </c>
      <c r="BB161" s="63">
        <f t="shared" si="43"/>
        <v>-108.63551988186373</v>
      </c>
      <c r="BC161" s="32">
        <f t="shared" si="44"/>
        <v>-17480.629999999423</v>
      </c>
      <c r="BD161" s="42">
        <f t="shared" si="45"/>
        <v>-34.83744198040222</v>
      </c>
      <c r="BE161" s="6">
        <f t="shared" si="46"/>
        <v>-13509.959999999963</v>
      </c>
    </row>
    <row r="162" spans="1:57" ht="15">
      <c r="A162" s="42" t="s">
        <v>195</v>
      </c>
      <c r="B162" s="6" t="s">
        <v>197</v>
      </c>
      <c r="C162" s="3">
        <v>101.10000000000001</v>
      </c>
      <c r="D162" s="4">
        <v>46</v>
      </c>
      <c r="E162" s="5">
        <v>1413879.6700000002</v>
      </c>
      <c r="F162" s="5">
        <v>-89724.19472666104</v>
      </c>
      <c r="G162" s="5">
        <v>0</v>
      </c>
      <c r="H162" s="5">
        <f t="shared" si="32"/>
        <v>1324155.475273339</v>
      </c>
      <c r="I162" s="5">
        <v>581132.34</v>
      </c>
      <c r="J162" s="5">
        <v>75141.55635</v>
      </c>
      <c r="K162" s="5">
        <v>667881.5789233391</v>
      </c>
      <c r="L162" s="5">
        <v>0</v>
      </c>
      <c r="M162" s="6">
        <f t="shared" si="47"/>
        <v>13097.482445829268</v>
      </c>
      <c r="N162" s="5"/>
      <c r="O162" s="3">
        <v>101.10000000000001</v>
      </c>
      <c r="P162" s="4">
        <v>46</v>
      </c>
      <c r="Q162" s="5">
        <v>1413879.6700000002</v>
      </c>
      <c r="R162" s="5">
        <v>-89724.19</v>
      </c>
      <c r="S162" s="5">
        <v>0</v>
      </c>
      <c r="T162" s="5">
        <f t="shared" si="33"/>
        <v>1324155.4800000002</v>
      </c>
      <c r="U162" s="5">
        <v>581132.34</v>
      </c>
      <c r="V162" s="5">
        <v>75141.56</v>
      </c>
      <c r="W162" s="5">
        <v>667881.5800000003</v>
      </c>
      <c r="X162" s="5">
        <v>0</v>
      </c>
      <c r="Y162" s="6">
        <f t="shared" si="34"/>
        <v>13097.482492581603</v>
      </c>
      <c r="Z162" s="2"/>
      <c r="AA162" s="14">
        <v>102.1</v>
      </c>
      <c r="AB162" s="15">
        <v>32</v>
      </c>
      <c r="AC162" s="16">
        <v>1402439.6199999999</v>
      </c>
      <c r="AD162" s="16">
        <v>-92612.22</v>
      </c>
      <c r="AE162" s="16">
        <v>0</v>
      </c>
      <c r="AF162" s="16">
        <f t="shared" si="35"/>
        <v>1309827.4</v>
      </c>
      <c r="AG162" s="16">
        <v>434596.71</v>
      </c>
      <c r="AH162" s="16">
        <v>65984.46</v>
      </c>
      <c r="AI162" s="16">
        <v>809246.23</v>
      </c>
      <c r="AJ162" s="16">
        <v>0</v>
      </c>
      <c r="AK162" s="17">
        <f t="shared" si="36"/>
        <v>12828.86777668952</v>
      </c>
      <c r="AM162" s="3">
        <v>102.1</v>
      </c>
      <c r="AN162" s="4">
        <v>32</v>
      </c>
      <c r="AO162" s="5">
        <v>1402439.6199999999</v>
      </c>
      <c r="AP162" s="5">
        <v>-98216.43</v>
      </c>
      <c r="AQ162" s="5">
        <v>0</v>
      </c>
      <c r="AR162" s="5">
        <f t="shared" si="37"/>
        <v>1304223.19</v>
      </c>
      <c r="AS162" s="5">
        <v>434596.71</v>
      </c>
      <c r="AT162" s="5">
        <v>65984.46</v>
      </c>
      <c r="AU162" s="5">
        <v>803642.02</v>
      </c>
      <c r="AV162" s="5">
        <v>0</v>
      </c>
      <c r="AW162" s="35">
        <f t="shared" si="38"/>
        <v>12773.978354554358</v>
      </c>
      <c r="AX162" s="63">
        <f t="shared" si="39"/>
        <v>0.9999999999999858</v>
      </c>
      <c r="AY162" s="32">
        <f t="shared" si="40"/>
        <v>-14</v>
      </c>
      <c r="AZ162" s="63">
        <f t="shared" si="41"/>
        <v>-323.50409127491</v>
      </c>
      <c r="BA162" s="32">
        <f t="shared" si="42"/>
        <v>-19932.285273339134</v>
      </c>
      <c r="BB162" s="63">
        <f t="shared" si="43"/>
        <v>-323.50413802724506</v>
      </c>
      <c r="BC162" s="32">
        <f t="shared" si="44"/>
        <v>-19932.29000000027</v>
      </c>
      <c r="BD162" s="42">
        <f t="shared" si="45"/>
        <v>-54.88942213516202</v>
      </c>
      <c r="BE162" s="6">
        <f t="shared" si="46"/>
        <v>-5604.209999999963</v>
      </c>
    </row>
    <row r="163" spans="1:57" ht="15">
      <c r="A163" s="42" t="s">
        <v>195</v>
      </c>
      <c r="B163" s="6" t="s">
        <v>198</v>
      </c>
      <c r="C163" s="3">
        <v>188.20000000000002</v>
      </c>
      <c r="D163" s="4">
        <v>56</v>
      </c>
      <c r="E163" s="5">
        <v>2234444.6</v>
      </c>
      <c r="F163" s="5">
        <v>-141796.89166641474</v>
      </c>
      <c r="G163" s="5">
        <v>0</v>
      </c>
      <c r="H163" s="5">
        <f t="shared" si="32"/>
        <v>2092647.7083335854</v>
      </c>
      <c r="I163" s="5">
        <v>396299.93</v>
      </c>
      <c r="J163" s="5">
        <v>50874.49990000001</v>
      </c>
      <c r="K163" s="5">
        <v>1645473.2784335855</v>
      </c>
      <c r="L163" s="5">
        <v>0</v>
      </c>
      <c r="M163" s="6">
        <f t="shared" si="47"/>
        <v>11119.275814737435</v>
      </c>
      <c r="N163" s="5"/>
      <c r="O163" s="3">
        <v>188.20000000000002</v>
      </c>
      <c r="P163" s="4">
        <v>56</v>
      </c>
      <c r="Q163" s="5">
        <v>2234444.6</v>
      </c>
      <c r="R163" s="5">
        <v>-141796.89</v>
      </c>
      <c r="S163" s="5">
        <v>0</v>
      </c>
      <c r="T163" s="5">
        <f t="shared" si="33"/>
        <v>2092647.71</v>
      </c>
      <c r="U163" s="5">
        <v>396299.93</v>
      </c>
      <c r="V163" s="5">
        <v>50874.5</v>
      </c>
      <c r="W163" s="5">
        <v>1645473.28</v>
      </c>
      <c r="X163" s="5">
        <v>0</v>
      </c>
      <c r="Y163" s="6">
        <f t="shared" si="34"/>
        <v>11119.275823591923</v>
      </c>
      <c r="Z163" s="2"/>
      <c r="AA163" s="14">
        <v>194.4</v>
      </c>
      <c r="AB163" s="15">
        <v>54.1</v>
      </c>
      <c r="AC163" s="16">
        <v>2274286.08</v>
      </c>
      <c r="AD163" s="16">
        <v>-150185.92</v>
      </c>
      <c r="AE163" s="16">
        <v>0</v>
      </c>
      <c r="AF163" s="16">
        <f t="shared" si="35"/>
        <v>2124100.16</v>
      </c>
      <c r="AG163" s="16">
        <v>372306.65</v>
      </c>
      <c r="AH163" s="16">
        <v>45117.1</v>
      </c>
      <c r="AI163" s="16">
        <v>1706676.4100000001</v>
      </c>
      <c r="AJ163" s="16">
        <v>0</v>
      </c>
      <c r="AK163" s="17">
        <f t="shared" si="36"/>
        <v>10926.441152263375</v>
      </c>
      <c r="AM163" s="3">
        <v>194.4</v>
      </c>
      <c r="AN163" s="4">
        <v>54.1</v>
      </c>
      <c r="AO163" s="5">
        <v>2274286.08</v>
      </c>
      <c r="AP163" s="5">
        <v>-159274.06</v>
      </c>
      <c r="AQ163" s="5">
        <v>0</v>
      </c>
      <c r="AR163" s="5">
        <f t="shared" si="37"/>
        <v>2115012.02</v>
      </c>
      <c r="AS163" s="5">
        <v>372306.65</v>
      </c>
      <c r="AT163" s="5">
        <v>45117.1</v>
      </c>
      <c r="AU163" s="5">
        <v>1697588.27</v>
      </c>
      <c r="AV163" s="5">
        <v>0</v>
      </c>
      <c r="AW163" s="35">
        <f t="shared" si="38"/>
        <v>10879.69146090535</v>
      </c>
      <c r="AX163" s="63">
        <f t="shared" si="39"/>
        <v>6.199999999999989</v>
      </c>
      <c r="AY163" s="32">
        <f t="shared" si="40"/>
        <v>-1.8999999999999986</v>
      </c>
      <c r="AZ163" s="63">
        <f t="shared" si="41"/>
        <v>-239.58435383208598</v>
      </c>
      <c r="BA163" s="32">
        <f t="shared" si="42"/>
        <v>22364.311666414607</v>
      </c>
      <c r="BB163" s="63">
        <f t="shared" si="43"/>
        <v>-239.5843626865735</v>
      </c>
      <c r="BC163" s="32">
        <f t="shared" si="44"/>
        <v>22364.310000000056</v>
      </c>
      <c r="BD163" s="42">
        <f t="shared" si="45"/>
        <v>-46.7496913580253</v>
      </c>
      <c r="BE163" s="6">
        <f t="shared" si="46"/>
        <v>-9088.14000000013</v>
      </c>
    </row>
    <row r="164" spans="1:57" ht="15">
      <c r="A164" s="42" t="s">
        <v>195</v>
      </c>
      <c r="B164" s="6" t="s">
        <v>199</v>
      </c>
      <c r="C164" s="3">
        <v>110.3</v>
      </c>
      <c r="D164" s="4">
        <v>27</v>
      </c>
      <c r="E164" s="5">
        <v>1514903.7899999998</v>
      </c>
      <c r="F164" s="5">
        <v>-96135.141858371</v>
      </c>
      <c r="G164" s="5">
        <v>0</v>
      </c>
      <c r="H164" s="5">
        <f t="shared" si="32"/>
        <v>1418768.6481416288</v>
      </c>
      <c r="I164" s="5">
        <v>152015.39</v>
      </c>
      <c r="J164" s="5">
        <v>14769.427400000002</v>
      </c>
      <c r="K164" s="5">
        <v>1251983.830741629</v>
      </c>
      <c r="L164" s="5">
        <v>0</v>
      </c>
      <c r="M164" s="6">
        <f t="shared" si="47"/>
        <v>12862.816392943145</v>
      </c>
      <c r="N164" s="5"/>
      <c r="O164" s="3">
        <v>110.3</v>
      </c>
      <c r="P164" s="4">
        <v>27</v>
      </c>
      <c r="Q164" s="5">
        <v>1514903.7899999998</v>
      </c>
      <c r="R164" s="5">
        <v>-96135.14</v>
      </c>
      <c r="S164" s="5">
        <v>0</v>
      </c>
      <c r="T164" s="5">
        <f t="shared" si="33"/>
        <v>1418768.65</v>
      </c>
      <c r="U164" s="5">
        <v>152015.39</v>
      </c>
      <c r="V164" s="5">
        <v>14769.43</v>
      </c>
      <c r="W164" s="5">
        <v>1251983.8299999998</v>
      </c>
      <c r="X164" s="5">
        <v>0</v>
      </c>
      <c r="Y164" s="6">
        <f t="shared" si="34"/>
        <v>12862.816409791478</v>
      </c>
      <c r="Z164" s="2"/>
      <c r="AA164" s="14">
        <v>106.6</v>
      </c>
      <c r="AB164" s="15">
        <v>25.9</v>
      </c>
      <c r="AC164" s="16">
        <v>1473100.41</v>
      </c>
      <c r="AD164" s="16">
        <v>-97278.41</v>
      </c>
      <c r="AE164" s="16">
        <v>0</v>
      </c>
      <c r="AF164" s="16">
        <f t="shared" si="35"/>
        <v>1375822</v>
      </c>
      <c r="AG164" s="16">
        <v>172359.23</v>
      </c>
      <c r="AH164" s="16">
        <v>15161.97</v>
      </c>
      <c r="AI164" s="16">
        <v>1188300.8</v>
      </c>
      <c r="AJ164" s="16">
        <v>0</v>
      </c>
      <c r="AK164" s="17">
        <f t="shared" si="36"/>
        <v>12906.397748592872</v>
      </c>
      <c r="AM164" s="3">
        <v>106.6</v>
      </c>
      <c r="AN164" s="4">
        <v>25.9</v>
      </c>
      <c r="AO164" s="5">
        <v>1473100.41</v>
      </c>
      <c r="AP164" s="5">
        <v>-103164.98</v>
      </c>
      <c r="AQ164" s="5">
        <v>0</v>
      </c>
      <c r="AR164" s="5">
        <f t="shared" si="37"/>
        <v>1369935.43</v>
      </c>
      <c r="AS164" s="5">
        <v>172359.23</v>
      </c>
      <c r="AT164" s="5">
        <v>15161.97</v>
      </c>
      <c r="AU164" s="5">
        <v>1182414.23</v>
      </c>
      <c r="AV164" s="5">
        <v>0</v>
      </c>
      <c r="AW164" s="35">
        <f t="shared" si="38"/>
        <v>12851.176641651033</v>
      </c>
      <c r="AX164" s="63">
        <f t="shared" si="39"/>
        <v>-3.700000000000003</v>
      </c>
      <c r="AY164" s="32">
        <f t="shared" si="40"/>
        <v>-1.1000000000000014</v>
      </c>
      <c r="AZ164" s="63">
        <f t="shared" si="41"/>
        <v>-11.639751292112123</v>
      </c>
      <c r="BA164" s="32">
        <f t="shared" si="42"/>
        <v>-48833.218141628895</v>
      </c>
      <c r="BB164" s="63">
        <f t="shared" si="43"/>
        <v>-11.639768140445085</v>
      </c>
      <c r="BC164" s="32">
        <f t="shared" si="44"/>
        <v>-48833.21999999997</v>
      </c>
      <c r="BD164" s="42">
        <f t="shared" si="45"/>
        <v>-55.221106941839025</v>
      </c>
      <c r="BE164" s="6">
        <f t="shared" si="46"/>
        <v>-5886.570000000065</v>
      </c>
    </row>
    <row r="165" spans="1:57" ht="15">
      <c r="A165" s="42" t="s">
        <v>195</v>
      </c>
      <c r="B165" s="6" t="s">
        <v>200</v>
      </c>
      <c r="C165" s="3">
        <v>96.29999999999998</v>
      </c>
      <c r="D165" s="4">
        <v>33</v>
      </c>
      <c r="E165" s="5">
        <v>1332515.42</v>
      </c>
      <c r="F165" s="5">
        <v>-84560.85447523161</v>
      </c>
      <c r="G165" s="5">
        <v>0</v>
      </c>
      <c r="H165" s="5">
        <f t="shared" si="32"/>
        <v>1247954.5655247683</v>
      </c>
      <c r="I165" s="5">
        <v>461522.41</v>
      </c>
      <c r="J165" s="5">
        <v>64688.44690000001</v>
      </c>
      <c r="K165" s="5">
        <v>721743.7086247684</v>
      </c>
      <c r="L165" s="5">
        <v>0</v>
      </c>
      <c r="M165" s="6">
        <f t="shared" si="47"/>
        <v>12959.029756228127</v>
      </c>
      <c r="N165" s="5"/>
      <c r="O165" s="3">
        <v>93</v>
      </c>
      <c r="P165" s="4">
        <v>33</v>
      </c>
      <c r="Q165" s="5">
        <v>1295824.4000000001</v>
      </c>
      <c r="R165" s="5">
        <v>-82232.46</v>
      </c>
      <c r="S165" s="5">
        <v>0</v>
      </c>
      <c r="T165" s="5">
        <f t="shared" si="33"/>
        <v>1213591.9400000002</v>
      </c>
      <c r="U165" s="5">
        <v>461522.41</v>
      </c>
      <c r="V165" s="5">
        <v>64688.45</v>
      </c>
      <c r="W165" s="5">
        <v>687381.0800000003</v>
      </c>
      <c r="X165" s="5">
        <v>0</v>
      </c>
      <c r="Y165" s="6">
        <f t="shared" si="34"/>
        <v>13049.375698924732</v>
      </c>
      <c r="Z165" s="2"/>
      <c r="AA165" s="14">
        <v>100.7</v>
      </c>
      <c r="AB165" s="15">
        <v>38.7</v>
      </c>
      <c r="AC165" s="16">
        <v>1389663.03</v>
      </c>
      <c r="AD165" s="16">
        <v>-91768.5</v>
      </c>
      <c r="AE165" s="16">
        <v>0</v>
      </c>
      <c r="AF165" s="16">
        <f t="shared" si="35"/>
        <v>1297894.53</v>
      </c>
      <c r="AG165" s="16">
        <v>430489.27</v>
      </c>
      <c r="AH165" s="16">
        <v>59759.18</v>
      </c>
      <c r="AI165" s="16">
        <v>807646.08</v>
      </c>
      <c r="AJ165" s="16">
        <v>0</v>
      </c>
      <c r="AK165" s="17">
        <f t="shared" si="36"/>
        <v>12888.724230387288</v>
      </c>
      <c r="AM165" s="3">
        <v>100.7</v>
      </c>
      <c r="AN165" s="4">
        <v>38.7</v>
      </c>
      <c r="AO165" s="5">
        <v>1389663.03</v>
      </c>
      <c r="AP165" s="5">
        <v>-97321.65</v>
      </c>
      <c r="AQ165" s="5">
        <v>0</v>
      </c>
      <c r="AR165" s="5">
        <f t="shared" si="37"/>
        <v>1292341.3800000001</v>
      </c>
      <c r="AS165" s="5">
        <v>430489.27</v>
      </c>
      <c r="AT165" s="5">
        <v>59759.18</v>
      </c>
      <c r="AU165" s="5">
        <v>802092.93</v>
      </c>
      <c r="AV165" s="5">
        <v>0</v>
      </c>
      <c r="AW165" s="35">
        <f t="shared" si="38"/>
        <v>12833.57874875869</v>
      </c>
      <c r="AX165" s="63">
        <f t="shared" si="39"/>
        <v>4.40000000000002</v>
      </c>
      <c r="AY165" s="32">
        <f t="shared" si="40"/>
        <v>5.700000000000003</v>
      </c>
      <c r="AZ165" s="63">
        <f t="shared" si="41"/>
        <v>-125.45100746943717</v>
      </c>
      <c r="BA165" s="32">
        <f t="shared" si="42"/>
        <v>44386.814475231804</v>
      </c>
      <c r="BB165" s="63">
        <f t="shared" si="43"/>
        <v>-215.79695016604273</v>
      </c>
      <c r="BC165" s="32">
        <f t="shared" si="44"/>
        <v>78749.43999999994</v>
      </c>
      <c r="BD165" s="42">
        <f t="shared" si="45"/>
        <v>-55.145481628598645</v>
      </c>
      <c r="BE165" s="6">
        <f t="shared" si="46"/>
        <v>-5553.149999999907</v>
      </c>
    </row>
    <row r="166" spans="1:57" ht="15">
      <c r="A166" s="42" t="s">
        <v>201</v>
      </c>
      <c r="B166" s="6" t="s">
        <v>202</v>
      </c>
      <c r="C166" s="3">
        <v>1793.1</v>
      </c>
      <c r="D166" s="4">
        <v>905</v>
      </c>
      <c r="E166" s="5">
        <v>13137427.76</v>
      </c>
      <c r="F166" s="5">
        <v>-833695.5057467388</v>
      </c>
      <c r="G166" s="5">
        <v>0</v>
      </c>
      <c r="H166" s="5">
        <f t="shared" si="32"/>
        <v>12303732.25425326</v>
      </c>
      <c r="I166" s="5">
        <v>3656637.82</v>
      </c>
      <c r="J166" s="5">
        <v>364122.6428000001</v>
      </c>
      <c r="K166" s="5">
        <v>8282971.79145326</v>
      </c>
      <c r="L166" s="5">
        <v>0</v>
      </c>
      <c r="M166" s="6">
        <f t="shared" si="47"/>
        <v>6861.710029698991</v>
      </c>
      <c r="N166" s="5"/>
      <c r="O166" s="3">
        <v>1792.8</v>
      </c>
      <c r="P166" s="4">
        <v>905</v>
      </c>
      <c r="Q166" s="5">
        <v>13135372.09</v>
      </c>
      <c r="R166" s="5">
        <v>-833565.05</v>
      </c>
      <c r="S166" s="5">
        <v>0</v>
      </c>
      <c r="T166" s="5">
        <f t="shared" si="33"/>
        <v>12301807.04</v>
      </c>
      <c r="U166" s="5">
        <v>3656637.82</v>
      </c>
      <c r="V166" s="5">
        <v>364122.64</v>
      </c>
      <c r="W166" s="5">
        <v>8281046.579999999</v>
      </c>
      <c r="X166" s="5">
        <v>0</v>
      </c>
      <c r="Y166" s="6">
        <f t="shared" si="34"/>
        <v>6861.784381972334</v>
      </c>
      <c r="Z166" s="2"/>
      <c r="AA166" s="14">
        <v>1857.8</v>
      </c>
      <c r="AB166" s="15">
        <v>984.4</v>
      </c>
      <c r="AC166" s="16">
        <v>13617774.07</v>
      </c>
      <c r="AD166" s="16">
        <v>-899270.28</v>
      </c>
      <c r="AE166" s="16">
        <v>0</v>
      </c>
      <c r="AF166" s="16">
        <f t="shared" si="35"/>
        <v>12718503.790000001</v>
      </c>
      <c r="AG166" s="16">
        <v>4100739.21</v>
      </c>
      <c r="AH166" s="16">
        <v>386341.29</v>
      </c>
      <c r="AI166" s="16">
        <v>8231423.290000002</v>
      </c>
      <c r="AJ166" s="16">
        <v>0</v>
      </c>
      <c r="AK166" s="17">
        <f t="shared" si="36"/>
        <v>6846.002685972657</v>
      </c>
      <c r="AM166" s="3">
        <v>1857.8</v>
      </c>
      <c r="AN166" s="4">
        <v>984.4</v>
      </c>
      <c r="AO166" s="5">
        <v>13617774.07</v>
      </c>
      <c r="AP166" s="5">
        <v>-953687.5</v>
      </c>
      <c r="AQ166" s="5">
        <v>0</v>
      </c>
      <c r="AR166" s="5">
        <f t="shared" si="37"/>
        <v>12664086.57</v>
      </c>
      <c r="AS166" s="5">
        <v>4100739.21</v>
      </c>
      <c r="AT166" s="5">
        <v>386341.29</v>
      </c>
      <c r="AU166" s="5">
        <v>8177006.069999999</v>
      </c>
      <c r="AV166" s="5">
        <v>0</v>
      </c>
      <c r="AW166" s="35">
        <f t="shared" si="38"/>
        <v>6816.711470556573</v>
      </c>
      <c r="AX166" s="63">
        <f t="shared" si="39"/>
        <v>64.70000000000005</v>
      </c>
      <c r="AY166" s="32">
        <f t="shared" si="40"/>
        <v>79.39999999999998</v>
      </c>
      <c r="AZ166" s="63">
        <f t="shared" si="41"/>
        <v>-44.998559142418344</v>
      </c>
      <c r="BA166" s="32">
        <f t="shared" si="42"/>
        <v>360354.3157467395</v>
      </c>
      <c r="BB166" s="63">
        <f t="shared" si="43"/>
        <v>-45.072911415761155</v>
      </c>
      <c r="BC166" s="32">
        <f t="shared" si="44"/>
        <v>362279.5300000012</v>
      </c>
      <c r="BD166" s="42">
        <f t="shared" si="45"/>
        <v>-29.291215416084015</v>
      </c>
      <c r="BE166" s="6">
        <f t="shared" si="46"/>
        <v>-54417.22000000067</v>
      </c>
    </row>
    <row r="167" spans="1:57" ht="15">
      <c r="A167" s="42" t="s">
        <v>201</v>
      </c>
      <c r="B167" s="6" t="s">
        <v>203</v>
      </c>
      <c r="C167" s="3">
        <v>1688.2</v>
      </c>
      <c r="D167" s="4">
        <v>422</v>
      </c>
      <c r="E167" s="5">
        <v>11913865.15</v>
      </c>
      <c r="F167" s="5">
        <v>-756048.7496547571</v>
      </c>
      <c r="G167" s="5">
        <v>0</v>
      </c>
      <c r="H167" s="5">
        <f t="shared" si="32"/>
        <v>11157816.400345244</v>
      </c>
      <c r="I167" s="5">
        <v>3503384.6</v>
      </c>
      <c r="J167" s="5">
        <v>330786.03355000005</v>
      </c>
      <c r="K167" s="5">
        <v>7323645.766795244</v>
      </c>
      <c r="L167" s="5">
        <v>0</v>
      </c>
      <c r="M167" s="6">
        <f t="shared" si="47"/>
        <v>6609.297713745554</v>
      </c>
      <c r="N167" s="5"/>
      <c r="O167" s="3">
        <v>1688.2</v>
      </c>
      <c r="P167" s="4">
        <v>422</v>
      </c>
      <c r="Q167" s="5">
        <v>11913865.15</v>
      </c>
      <c r="R167" s="5">
        <v>-756048.75</v>
      </c>
      <c r="S167" s="5">
        <v>0</v>
      </c>
      <c r="T167" s="5">
        <f t="shared" si="33"/>
        <v>11157816.4</v>
      </c>
      <c r="U167" s="5">
        <v>3503384.6</v>
      </c>
      <c r="V167" s="5">
        <v>330786.03</v>
      </c>
      <c r="W167" s="5">
        <v>7323645.7700000005</v>
      </c>
      <c r="X167" s="5">
        <v>0</v>
      </c>
      <c r="Y167" s="6">
        <f t="shared" si="34"/>
        <v>6609.297713541049</v>
      </c>
      <c r="Z167" s="2"/>
      <c r="AA167" s="14">
        <v>1735.8</v>
      </c>
      <c r="AB167" s="15">
        <v>486</v>
      </c>
      <c r="AC167" s="16">
        <v>12263718.729999999</v>
      </c>
      <c r="AD167" s="16">
        <v>-809853.19</v>
      </c>
      <c r="AE167" s="16">
        <v>0</v>
      </c>
      <c r="AF167" s="16">
        <f t="shared" si="35"/>
        <v>11453865.54</v>
      </c>
      <c r="AG167" s="16">
        <v>3735998.37</v>
      </c>
      <c r="AH167" s="16">
        <v>331581.29</v>
      </c>
      <c r="AI167" s="16">
        <v>7386285.879999999</v>
      </c>
      <c r="AJ167" s="16">
        <v>0</v>
      </c>
      <c r="AK167" s="17">
        <f t="shared" si="36"/>
        <v>6598.609021776702</v>
      </c>
      <c r="AM167" s="3">
        <v>1735.8</v>
      </c>
      <c r="AN167" s="4">
        <v>486</v>
      </c>
      <c r="AO167" s="5">
        <v>12263718.729999999</v>
      </c>
      <c r="AP167" s="5">
        <v>-858859.54</v>
      </c>
      <c r="AQ167" s="5">
        <v>0</v>
      </c>
      <c r="AR167" s="5">
        <f t="shared" si="37"/>
        <v>11404859.189999998</v>
      </c>
      <c r="AS167" s="5">
        <v>3735998.37</v>
      </c>
      <c r="AT167" s="5">
        <v>331581.29</v>
      </c>
      <c r="AU167" s="5">
        <v>7337279.5299999975</v>
      </c>
      <c r="AV167" s="5">
        <v>0</v>
      </c>
      <c r="AW167" s="35">
        <f t="shared" si="38"/>
        <v>6570.376304873832</v>
      </c>
      <c r="AX167" s="63">
        <f t="shared" si="39"/>
        <v>47.59999999999991</v>
      </c>
      <c r="AY167" s="32">
        <f t="shared" si="40"/>
        <v>64</v>
      </c>
      <c r="AZ167" s="63">
        <f t="shared" si="41"/>
        <v>-38.921408871721724</v>
      </c>
      <c r="BA167" s="32">
        <f t="shared" si="42"/>
        <v>247042.7896547541</v>
      </c>
      <c r="BB167" s="63">
        <f t="shared" si="43"/>
        <v>-38.92140866721729</v>
      </c>
      <c r="BC167" s="32">
        <f t="shared" si="44"/>
        <v>247042.78999999724</v>
      </c>
      <c r="BD167" s="42">
        <f t="shared" si="45"/>
        <v>-28.23271690287038</v>
      </c>
      <c r="BE167" s="6">
        <f t="shared" si="46"/>
        <v>-49006.35000000149</v>
      </c>
    </row>
    <row r="168" spans="1:57" ht="15">
      <c r="A168" s="42" t="s">
        <v>201</v>
      </c>
      <c r="B168" s="6" t="s">
        <v>204</v>
      </c>
      <c r="C168" s="3">
        <v>2073.2</v>
      </c>
      <c r="D168" s="4">
        <v>803</v>
      </c>
      <c r="E168" s="5">
        <v>14779567.68</v>
      </c>
      <c r="F168" s="5">
        <v>-937904.9975986893</v>
      </c>
      <c r="G168" s="5">
        <v>0</v>
      </c>
      <c r="H168" s="5">
        <f t="shared" si="32"/>
        <v>13841662.68240131</v>
      </c>
      <c r="I168" s="5">
        <v>3359559.74</v>
      </c>
      <c r="J168" s="5">
        <v>339136.3370500001</v>
      </c>
      <c r="K168" s="5">
        <v>10142966.60535131</v>
      </c>
      <c r="L168" s="5">
        <v>0</v>
      </c>
      <c r="M168" s="6">
        <f t="shared" si="47"/>
        <v>6676.472449547227</v>
      </c>
      <c r="N168" s="5"/>
      <c r="O168" s="3">
        <v>2073.2</v>
      </c>
      <c r="P168" s="4">
        <v>803</v>
      </c>
      <c r="Q168" s="5">
        <v>14779567.68</v>
      </c>
      <c r="R168" s="5">
        <v>-937905</v>
      </c>
      <c r="S168" s="5">
        <v>0</v>
      </c>
      <c r="T168" s="5">
        <f t="shared" si="33"/>
        <v>13841662.68</v>
      </c>
      <c r="U168" s="5">
        <v>3359559.74</v>
      </c>
      <c r="V168" s="5">
        <v>339136.34</v>
      </c>
      <c r="W168" s="5">
        <v>10142966.6</v>
      </c>
      <c r="X168" s="5">
        <v>0</v>
      </c>
      <c r="Y168" s="6">
        <f t="shared" si="34"/>
        <v>6676.472448388964</v>
      </c>
      <c r="Z168" s="2"/>
      <c r="AA168" s="14">
        <v>2150</v>
      </c>
      <c r="AB168" s="15">
        <v>860.8</v>
      </c>
      <c r="AC168" s="16">
        <v>15292380.870000001</v>
      </c>
      <c r="AD168" s="16">
        <v>-1009855.47</v>
      </c>
      <c r="AE168" s="16">
        <v>0</v>
      </c>
      <c r="AF168" s="16">
        <f t="shared" si="35"/>
        <v>14282525.4</v>
      </c>
      <c r="AG168" s="16">
        <v>3822930.06</v>
      </c>
      <c r="AH168" s="16">
        <v>297825.61</v>
      </c>
      <c r="AI168" s="16">
        <v>10161769.73</v>
      </c>
      <c r="AJ168" s="16">
        <v>0</v>
      </c>
      <c r="AK168" s="17">
        <f t="shared" si="36"/>
        <v>6643.035069767442</v>
      </c>
      <c r="AM168" s="3">
        <v>2150</v>
      </c>
      <c r="AN168" s="4">
        <v>860.8</v>
      </c>
      <c r="AO168" s="5">
        <v>15292380.870000001</v>
      </c>
      <c r="AP168" s="5">
        <v>-1070964.49</v>
      </c>
      <c r="AQ168" s="5">
        <v>0</v>
      </c>
      <c r="AR168" s="5">
        <f t="shared" si="37"/>
        <v>14221416.38</v>
      </c>
      <c r="AS168" s="5">
        <v>3822930.06</v>
      </c>
      <c r="AT168" s="5">
        <v>297825.61</v>
      </c>
      <c r="AU168" s="5">
        <v>10100660.71</v>
      </c>
      <c r="AV168" s="5">
        <v>0</v>
      </c>
      <c r="AW168" s="35">
        <f t="shared" si="38"/>
        <v>6614.612269767442</v>
      </c>
      <c r="AX168" s="63">
        <f t="shared" si="39"/>
        <v>76.80000000000018</v>
      </c>
      <c r="AY168" s="32">
        <f t="shared" si="40"/>
        <v>57.799999999999955</v>
      </c>
      <c r="AZ168" s="63">
        <f t="shared" si="41"/>
        <v>-61.86017977978554</v>
      </c>
      <c r="BA168" s="32">
        <f t="shared" si="42"/>
        <v>379753.69759869017</v>
      </c>
      <c r="BB168" s="63">
        <f t="shared" si="43"/>
        <v>-61.86017862152221</v>
      </c>
      <c r="BC168" s="32">
        <f t="shared" si="44"/>
        <v>379753.7000000011</v>
      </c>
      <c r="BD168" s="42">
        <f t="shared" si="45"/>
        <v>-28.42280000000028</v>
      </c>
      <c r="BE168" s="6">
        <f t="shared" si="46"/>
        <v>-61109.01999999955</v>
      </c>
    </row>
    <row r="169" spans="1:57" ht="15">
      <c r="A169" s="42" t="s">
        <v>201</v>
      </c>
      <c r="B169" s="6" t="s">
        <v>205</v>
      </c>
      <c r="C169" s="3">
        <v>3992.7</v>
      </c>
      <c r="D169" s="4">
        <v>548</v>
      </c>
      <c r="E169" s="5">
        <v>27589676.779999997</v>
      </c>
      <c r="F169" s="5">
        <v>-1750829.0021981557</v>
      </c>
      <c r="G169" s="5">
        <v>0</v>
      </c>
      <c r="H169" s="5">
        <f t="shared" si="32"/>
        <v>25838847.77780184</v>
      </c>
      <c r="I169" s="5">
        <v>12347838.69</v>
      </c>
      <c r="J169" s="5">
        <v>985524.1361000001</v>
      </c>
      <c r="K169" s="5">
        <v>12505484.951701842</v>
      </c>
      <c r="L169" s="5">
        <v>0</v>
      </c>
      <c r="M169" s="6">
        <f t="shared" si="47"/>
        <v>6471.522472963619</v>
      </c>
      <c r="N169" s="5"/>
      <c r="O169" s="3">
        <v>3992.7</v>
      </c>
      <c r="P169" s="4">
        <v>548</v>
      </c>
      <c r="Q169" s="5">
        <v>27591273.86</v>
      </c>
      <c r="R169" s="5">
        <v>-1750930.35</v>
      </c>
      <c r="S169" s="5">
        <v>0</v>
      </c>
      <c r="T169" s="5">
        <f t="shared" si="33"/>
        <v>25840343.509999998</v>
      </c>
      <c r="U169" s="5">
        <v>12347838.69</v>
      </c>
      <c r="V169" s="5">
        <v>985524.14</v>
      </c>
      <c r="W169" s="5">
        <v>12506980.679999998</v>
      </c>
      <c r="X169" s="5">
        <v>0</v>
      </c>
      <c r="Y169" s="6">
        <f t="shared" si="34"/>
        <v>6471.897089688681</v>
      </c>
      <c r="Z169" s="2"/>
      <c r="AA169" s="14">
        <v>4126.8</v>
      </c>
      <c r="AB169" s="15">
        <v>628.2</v>
      </c>
      <c r="AC169" s="16">
        <v>28555640.21</v>
      </c>
      <c r="AD169" s="16">
        <v>-1885714.83</v>
      </c>
      <c r="AE169" s="16">
        <v>0</v>
      </c>
      <c r="AF169" s="16">
        <f t="shared" si="35"/>
        <v>26669925.380000003</v>
      </c>
      <c r="AG169" s="16">
        <v>12906445.23</v>
      </c>
      <c r="AH169" s="16">
        <v>917508.68</v>
      </c>
      <c r="AI169" s="16">
        <v>12845971.470000003</v>
      </c>
      <c r="AJ169" s="16">
        <v>0</v>
      </c>
      <c r="AK169" s="17">
        <f t="shared" si="36"/>
        <v>6462.616404962683</v>
      </c>
      <c r="AM169" s="3">
        <v>4126.8</v>
      </c>
      <c r="AN169" s="4">
        <v>628.2</v>
      </c>
      <c r="AO169" s="5">
        <v>28555640.21</v>
      </c>
      <c r="AP169" s="5">
        <v>-1999824.41</v>
      </c>
      <c r="AQ169" s="5">
        <v>0</v>
      </c>
      <c r="AR169" s="5">
        <f t="shared" si="37"/>
        <v>26555815.8</v>
      </c>
      <c r="AS169" s="5">
        <v>12906445.23</v>
      </c>
      <c r="AT169" s="5">
        <v>917508.68</v>
      </c>
      <c r="AU169" s="5">
        <v>12731861.89</v>
      </c>
      <c r="AV169" s="5">
        <v>0</v>
      </c>
      <c r="AW169" s="35">
        <f t="shared" si="38"/>
        <v>6434.965542308811</v>
      </c>
      <c r="AX169" s="63">
        <f t="shared" si="39"/>
        <v>134.10000000000036</v>
      </c>
      <c r="AY169" s="32">
        <f t="shared" si="40"/>
        <v>80.20000000000005</v>
      </c>
      <c r="AZ169" s="63">
        <f t="shared" si="41"/>
        <v>-36.55693065480864</v>
      </c>
      <c r="BA169" s="32">
        <f t="shared" si="42"/>
        <v>716968.0221981592</v>
      </c>
      <c r="BB169" s="63">
        <f t="shared" si="43"/>
        <v>-36.93154737987061</v>
      </c>
      <c r="BC169" s="32">
        <f t="shared" si="44"/>
        <v>715472.2900000028</v>
      </c>
      <c r="BD169" s="42">
        <f t="shared" si="45"/>
        <v>-27.650862653872537</v>
      </c>
      <c r="BE169" s="6">
        <f t="shared" si="46"/>
        <v>-114109.58000000194</v>
      </c>
    </row>
    <row r="170" spans="1:57" ht="15">
      <c r="A170" s="42" t="s">
        <v>201</v>
      </c>
      <c r="B170" s="6" t="s">
        <v>206</v>
      </c>
      <c r="C170" s="3">
        <v>3026.2999999999997</v>
      </c>
      <c r="D170" s="4">
        <v>773</v>
      </c>
      <c r="E170" s="5">
        <v>20911823.790000003</v>
      </c>
      <c r="F170" s="5">
        <v>-1327055.328423799</v>
      </c>
      <c r="G170" s="5">
        <v>0</v>
      </c>
      <c r="H170" s="5">
        <f t="shared" si="32"/>
        <v>19584768.461576205</v>
      </c>
      <c r="I170" s="5">
        <v>4084256.72</v>
      </c>
      <c r="J170" s="5">
        <v>411658.5641000001</v>
      </c>
      <c r="K170" s="5">
        <v>15088853.177476205</v>
      </c>
      <c r="L170" s="5">
        <v>0</v>
      </c>
      <c r="M170" s="6">
        <f t="shared" si="47"/>
        <v>6471.522473507652</v>
      </c>
      <c r="N170" s="5"/>
      <c r="O170" s="3">
        <v>3024.7999999999997</v>
      </c>
      <c r="P170" s="4">
        <v>773</v>
      </c>
      <c r="Q170" s="5">
        <v>20902668.66</v>
      </c>
      <c r="R170" s="5">
        <v>-1326474.35</v>
      </c>
      <c r="S170" s="5">
        <v>0</v>
      </c>
      <c r="T170" s="5">
        <f t="shared" si="33"/>
        <v>19576194.31</v>
      </c>
      <c r="U170" s="5">
        <v>4084256.72</v>
      </c>
      <c r="V170" s="5">
        <v>411658.56</v>
      </c>
      <c r="W170" s="5">
        <v>15080279.029999997</v>
      </c>
      <c r="X170" s="5">
        <v>0</v>
      </c>
      <c r="Y170" s="6">
        <f t="shared" si="34"/>
        <v>6471.897087410738</v>
      </c>
      <c r="Z170" s="2"/>
      <c r="AA170" s="14">
        <v>2957.5</v>
      </c>
      <c r="AB170" s="15">
        <v>806.1</v>
      </c>
      <c r="AC170" s="16">
        <v>20464598.7</v>
      </c>
      <c r="AD170" s="16">
        <v>-1351410.68</v>
      </c>
      <c r="AE170" s="16">
        <v>0</v>
      </c>
      <c r="AF170" s="16">
        <f t="shared" si="35"/>
        <v>19113188.02</v>
      </c>
      <c r="AG170" s="16">
        <v>4346568.96</v>
      </c>
      <c r="AH170" s="16">
        <v>385740.99</v>
      </c>
      <c r="AI170" s="16">
        <v>14380878.069999998</v>
      </c>
      <c r="AJ170" s="16">
        <v>0</v>
      </c>
      <c r="AK170" s="17">
        <f t="shared" si="36"/>
        <v>6462.616405748098</v>
      </c>
      <c r="AM170" s="3">
        <v>2957.5</v>
      </c>
      <c r="AN170" s="4">
        <v>806.1</v>
      </c>
      <c r="AO170" s="5">
        <v>20464598.7</v>
      </c>
      <c r="AP170" s="5">
        <v>-1433188.11</v>
      </c>
      <c r="AQ170" s="5">
        <v>0</v>
      </c>
      <c r="AR170" s="5">
        <f t="shared" si="37"/>
        <v>19031410.59</v>
      </c>
      <c r="AS170" s="5">
        <v>4346568.96</v>
      </c>
      <c r="AT170" s="5">
        <v>385740.99</v>
      </c>
      <c r="AU170" s="5">
        <v>14299100.639999999</v>
      </c>
      <c r="AV170" s="5">
        <v>0</v>
      </c>
      <c r="AW170" s="35">
        <f t="shared" si="38"/>
        <v>6434.965541842773</v>
      </c>
      <c r="AX170" s="63">
        <f t="shared" si="39"/>
        <v>-68.79999999999973</v>
      </c>
      <c r="AY170" s="32">
        <f t="shared" si="40"/>
        <v>33.10000000000002</v>
      </c>
      <c r="AZ170" s="63">
        <f t="shared" si="41"/>
        <v>-36.5569316648789</v>
      </c>
      <c r="BA170" s="32">
        <f t="shared" si="42"/>
        <v>-553357.8715762049</v>
      </c>
      <c r="BB170" s="63">
        <f t="shared" si="43"/>
        <v>-36.93154556796526</v>
      </c>
      <c r="BC170" s="32">
        <f t="shared" si="44"/>
        <v>-544783.7199999988</v>
      </c>
      <c r="BD170" s="42">
        <f t="shared" si="45"/>
        <v>-27.650863905325423</v>
      </c>
      <c r="BE170" s="6">
        <f t="shared" si="46"/>
        <v>-81777.4299999997</v>
      </c>
    </row>
    <row r="171" spans="1:57" ht="15">
      <c r="A171" s="42" t="s">
        <v>201</v>
      </c>
      <c r="B171" s="6" t="s">
        <v>207</v>
      </c>
      <c r="C171" s="3">
        <v>18411.399999999998</v>
      </c>
      <c r="D171" s="4">
        <v>9999</v>
      </c>
      <c r="E171" s="5">
        <v>131217239.17</v>
      </c>
      <c r="F171" s="5">
        <v>-8326989.466355317</v>
      </c>
      <c r="G171" s="5">
        <v>0</v>
      </c>
      <c r="H171" s="5">
        <f t="shared" si="32"/>
        <v>122890249.70364468</v>
      </c>
      <c r="I171" s="5">
        <v>25439628.75</v>
      </c>
      <c r="J171" s="5">
        <v>2405296.0876</v>
      </c>
      <c r="K171" s="5">
        <v>95045324.86604467</v>
      </c>
      <c r="L171" s="5">
        <v>0</v>
      </c>
      <c r="M171" s="6">
        <f t="shared" si="47"/>
        <v>6674.682517551338</v>
      </c>
      <c r="N171" s="5"/>
      <c r="O171" s="3">
        <v>18244.2</v>
      </c>
      <c r="P171" s="4">
        <v>9999</v>
      </c>
      <c r="Q171" s="5">
        <v>130108519.93</v>
      </c>
      <c r="R171" s="5">
        <v>-8256630.63</v>
      </c>
      <c r="S171" s="5">
        <v>0</v>
      </c>
      <c r="T171" s="5">
        <f t="shared" si="33"/>
        <v>121851889.30000001</v>
      </c>
      <c r="U171" s="5">
        <v>25439628.75</v>
      </c>
      <c r="V171" s="5">
        <v>2405296.09</v>
      </c>
      <c r="W171" s="5">
        <v>94006964.46000001</v>
      </c>
      <c r="X171" s="5">
        <v>0</v>
      </c>
      <c r="Y171" s="6">
        <f t="shared" si="34"/>
        <v>6678.938473597089</v>
      </c>
      <c r="Z171" s="2"/>
      <c r="AA171" s="14">
        <v>18574.4</v>
      </c>
      <c r="AB171" s="15">
        <v>10419.8</v>
      </c>
      <c r="AC171" s="16">
        <v>132711735.58999999</v>
      </c>
      <c r="AD171" s="16">
        <v>-8763819.9</v>
      </c>
      <c r="AE171" s="16">
        <v>0</v>
      </c>
      <c r="AF171" s="16">
        <f t="shared" si="35"/>
        <v>123947915.68999998</v>
      </c>
      <c r="AG171" s="16">
        <v>25525057.55</v>
      </c>
      <c r="AH171" s="16">
        <v>1971131.14</v>
      </c>
      <c r="AI171" s="16">
        <v>96451726.99999999</v>
      </c>
      <c r="AJ171" s="16">
        <v>0</v>
      </c>
      <c r="AK171" s="17">
        <f t="shared" si="36"/>
        <v>6673.050849018002</v>
      </c>
      <c r="AM171" s="3">
        <v>18574.4</v>
      </c>
      <c r="AN171" s="4">
        <v>10419.8</v>
      </c>
      <c r="AO171" s="5">
        <v>132711735.58999999</v>
      </c>
      <c r="AP171" s="5">
        <v>-9294141.77</v>
      </c>
      <c r="AQ171" s="5">
        <v>0</v>
      </c>
      <c r="AR171" s="5">
        <f t="shared" si="37"/>
        <v>123417593.82</v>
      </c>
      <c r="AS171" s="5">
        <v>25525057.55</v>
      </c>
      <c r="AT171" s="5">
        <v>1971131.14</v>
      </c>
      <c r="AU171" s="5">
        <v>95921405.13</v>
      </c>
      <c r="AV171" s="5">
        <v>0</v>
      </c>
      <c r="AW171" s="35">
        <f t="shared" si="38"/>
        <v>6644.499624213971</v>
      </c>
      <c r="AX171" s="63">
        <f t="shared" si="39"/>
        <v>163.00000000000364</v>
      </c>
      <c r="AY171" s="32">
        <f t="shared" si="40"/>
        <v>420.7999999999993</v>
      </c>
      <c r="AZ171" s="63">
        <f t="shared" si="41"/>
        <v>-30.182893337366295</v>
      </c>
      <c r="BA171" s="32">
        <f t="shared" si="42"/>
        <v>527344.1163553149</v>
      </c>
      <c r="BB171" s="63">
        <f t="shared" si="43"/>
        <v>-34.438849383117486</v>
      </c>
      <c r="BC171" s="32">
        <f t="shared" si="44"/>
        <v>1565704.519999981</v>
      </c>
      <c r="BD171" s="42">
        <f t="shared" si="45"/>
        <v>-28.551224804030426</v>
      </c>
      <c r="BE171" s="6">
        <f t="shared" si="46"/>
        <v>-530321.8699999899</v>
      </c>
    </row>
    <row r="172" spans="1:57" ht="15">
      <c r="A172" s="42" t="s">
        <v>201</v>
      </c>
      <c r="B172" s="6" t="s">
        <v>190</v>
      </c>
      <c r="C172" s="3">
        <v>1120.1</v>
      </c>
      <c r="D172" s="4">
        <v>399</v>
      </c>
      <c r="E172" s="5">
        <v>8253959.7299999995</v>
      </c>
      <c r="F172" s="5">
        <v>-523792.72847210424</v>
      </c>
      <c r="G172" s="5">
        <v>0</v>
      </c>
      <c r="H172" s="5">
        <f t="shared" si="32"/>
        <v>7730167.001527895</v>
      </c>
      <c r="I172" s="5">
        <v>3326052.54</v>
      </c>
      <c r="J172" s="5">
        <v>318807.63285000005</v>
      </c>
      <c r="K172" s="5">
        <v>4085306.828677895</v>
      </c>
      <c r="L172" s="5">
        <v>0</v>
      </c>
      <c r="M172" s="6">
        <f t="shared" si="47"/>
        <v>6901.318633629047</v>
      </c>
      <c r="N172" s="5"/>
      <c r="O172" s="3">
        <v>1121.1</v>
      </c>
      <c r="P172" s="4">
        <v>399</v>
      </c>
      <c r="Q172" s="5">
        <v>8260409.89</v>
      </c>
      <c r="R172" s="5">
        <v>-524202.05</v>
      </c>
      <c r="S172" s="5">
        <v>0</v>
      </c>
      <c r="T172" s="5">
        <f t="shared" si="33"/>
        <v>7736207.84</v>
      </c>
      <c r="U172" s="5">
        <v>3326052.54</v>
      </c>
      <c r="V172" s="5">
        <v>318807.63</v>
      </c>
      <c r="W172" s="5">
        <v>4091347.67</v>
      </c>
      <c r="X172" s="5">
        <v>0</v>
      </c>
      <c r="Y172" s="6">
        <f t="shared" si="34"/>
        <v>6900.551101596647</v>
      </c>
      <c r="Z172" s="2"/>
      <c r="AA172" s="14">
        <v>1110.5</v>
      </c>
      <c r="AB172" s="15">
        <v>405.9</v>
      </c>
      <c r="AC172" s="16">
        <v>8196585.6</v>
      </c>
      <c r="AD172" s="16">
        <v>-541273.91</v>
      </c>
      <c r="AE172" s="16">
        <v>0</v>
      </c>
      <c r="AF172" s="16">
        <f t="shared" si="35"/>
        <v>7655311.6899999995</v>
      </c>
      <c r="AG172" s="16">
        <v>3777298.13</v>
      </c>
      <c r="AH172" s="16">
        <v>378386.5</v>
      </c>
      <c r="AI172" s="16">
        <v>3499627.0599999996</v>
      </c>
      <c r="AJ172" s="16">
        <v>0</v>
      </c>
      <c r="AK172" s="17">
        <f t="shared" si="36"/>
        <v>6893.571985592075</v>
      </c>
      <c r="AM172" s="3">
        <v>1110.5</v>
      </c>
      <c r="AN172" s="4">
        <v>405.9</v>
      </c>
      <c r="AO172" s="5">
        <v>8196585.6</v>
      </c>
      <c r="AP172" s="5">
        <v>-574027.82</v>
      </c>
      <c r="AQ172" s="5">
        <v>0</v>
      </c>
      <c r="AR172" s="5">
        <f t="shared" si="37"/>
        <v>7622557.779999999</v>
      </c>
      <c r="AS172" s="5">
        <v>3777298.13</v>
      </c>
      <c r="AT172" s="5">
        <v>378386.5</v>
      </c>
      <c r="AU172" s="5">
        <v>3466873.1499999994</v>
      </c>
      <c r="AV172" s="5">
        <v>0</v>
      </c>
      <c r="AW172" s="35">
        <f t="shared" si="38"/>
        <v>6864.077244484466</v>
      </c>
      <c r="AX172" s="63">
        <f t="shared" si="39"/>
        <v>-9.599999999999909</v>
      </c>
      <c r="AY172" s="32">
        <f t="shared" si="40"/>
        <v>6.899999999999977</v>
      </c>
      <c r="AZ172" s="63">
        <f t="shared" si="41"/>
        <v>-37.24138914458126</v>
      </c>
      <c r="BA172" s="32">
        <f t="shared" si="42"/>
        <v>-107609.22152789589</v>
      </c>
      <c r="BB172" s="63">
        <f t="shared" si="43"/>
        <v>-36.47385711218067</v>
      </c>
      <c r="BC172" s="32">
        <f t="shared" si="44"/>
        <v>-113650.06000000052</v>
      </c>
      <c r="BD172" s="42">
        <f t="shared" si="45"/>
        <v>-29.494741107609116</v>
      </c>
      <c r="BE172" s="6">
        <f t="shared" si="46"/>
        <v>-32753.91000000015</v>
      </c>
    </row>
    <row r="173" spans="1:57" ht="15">
      <c r="A173" s="42" t="s">
        <v>201</v>
      </c>
      <c r="B173" s="6" t="s">
        <v>208</v>
      </c>
      <c r="C173" s="3">
        <v>2247.3</v>
      </c>
      <c r="D173" s="4">
        <v>1320</v>
      </c>
      <c r="E173" s="5">
        <v>16808176.89</v>
      </c>
      <c r="F173" s="5">
        <v>-1066639.6640942744</v>
      </c>
      <c r="G173" s="5">
        <v>0</v>
      </c>
      <c r="H173" s="5">
        <f t="shared" si="32"/>
        <v>15741537.225905726</v>
      </c>
      <c r="I173" s="5">
        <v>3330816.68</v>
      </c>
      <c r="J173" s="5">
        <v>325530.41430000006</v>
      </c>
      <c r="K173" s="5">
        <v>12085190.131605726</v>
      </c>
      <c r="L173" s="5">
        <v>0</v>
      </c>
      <c r="M173" s="6">
        <f t="shared" si="47"/>
        <v>7004.644340277544</v>
      </c>
      <c r="N173" s="5"/>
      <c r="O173" s="3">
        <v>2237.7</v>
      </c>
      <c r="P173" s="4">
        <v>1320</v>
      </c>
      <c r="Q173" s="5">
        <v>16750290.03</v>
      </c>
      <c r="R173" s="5">
        <v>-1062966.19</v>
      </c>
      <c r="S173" s="5">
        <v>0</v>
      </c>
      <c r="T173" s="5">
        <f t="shared" si="33"/>
        <v>15687323.84</v>
      </c>
      <c r="U173" s="5">
        <v>3330816.68</v>
      </c>
      <c r="V173" s="5">
        <v>325530.41</v>
      </c>
      <c r="W173" s="5">
        <v>12030976.75</v>
      </c>
      <c r="X173" s="5">
        <v>0</v>
      </c>
      <c r="Y173" s="6">
        <f t="shared" si="34"/>
        <v>7010.467819636234</v>
      </c>
      <c r="Z173" s="2"/>
      <c r="AA173" s="14">
        <v>2248.7000000000003</v>
      </c>
      <c r="AB173" s="15">
        <v>1312.2</v>
      </c>
      <c r="AC173" s="16">
        <v>16772491.27</v>
      </c>
      <c r="AD173" s="16">
        <v>-1107596.79</v>
      </c>
      <c r="AE173" s="16">
        <v>0</v>
      </c>
      <c r="AF173" s="16">
        <f t="shared" si="35"/>
        <v>15664894.48</v>
      </c>
      <c r="AG173" s="16">
        <v>3411770.87</v>
      </c>
      <c r="AH173" s="16">
        <v>302433.47</v>
      </c>
      <c r="AI173" s="16">
        <v>11950690.139999999</v>
      </c>
      <c r="AJ173" s="16">
        <v>0</v>
      </c>
      <c r="AK173" s="17">
        <f t="shared" si="36"/>
        <v>6966.200240138746</v>
      </c>
      <c r="AM173" s="3">
        <v>2248.7000000000003</v>
      </c>
      <c r="AN173" s="4">
        <v>1312.2</v>
      </c>
      <c r="AO173" s="5">
        <v>16772491.27</v>
      </c>
      <c r="AP173" s="5">
        <v>-1174620.4</v>
      </c>
      <c r="AQ173" s="5">
        <v>0</v>
      </c>
      <c r="AR173" s="5">
        <f t="shared" si="37"/>
        <v>15597870.87</v>
      </c>
      <c r="AS173" s="5">
        <v>3411770.87</v>
      </c>
      <c r="AT173" s="5">
        <v>302433.47</v>
      </c>
      <c r="AU173" s="5">
        <v>11883666.53</v>
      </c>
      <c r="AV173" s="5">
        <v>0</v>
      </c>
      <c r="AW173" s="35">
        <f t="shared" si="38"/>
        <v>6936.394748076666</v>
      </c>
      <c r="AX173" s="63">
        <f t="shared" si="39"/>
        <v>1.400000000000091</v>
      </c>
      <c r="AY173" s="32">
        <f t="shared" si="40"/>
        <v>-7.7999999999999545</v>
      </c>
      <c r="AZ173" s="63">
        <f t="shared" si="41"/>
        <v>-68.2495922008784</v>
      </c>
      <c r="BA173" s="32">
        <f t="shared" si="42"/>
        <v>-143666.35590572655</v>
      </c>
      <c r="BB173" s="63">
        <f t="shared" si="43"/>
        <v>-74.07307155956823</v>
      </c>
      <c r="BC173" s="32">
        <f t="shared" si="44"/>
        <v>-89452.97000000067</v>
      </c>
      <c r="BD173" s="42">
        <f t="shared" si="45"/>
        <v>-29.805492062080702</v>
      </c>
      <c r="BE173" s="6">
        <f t="shared" si="46"/>
        <v>-67023.61000000127</v>
      </c>
    </row>
    <row r="174" spans="1:57" ht="15">
      <c r="A174" s="42" t="s">
        <v>201</v>
      </c>
      <c r="B174" s="6" t="s">
        <v>209</v>
      </c>
      <c r="C174" s="3">
        <v>840.5</v>
      </c>
      <c r="D174" s="4">
        <v>382</v>
      </c>
      <c r="E174" s="5">
        <v>6491046.95</v>
      </c>
      <c r="F174" s="5">
        <v>-411919.04295625037</v>
      </c>
      <c r="G174" s="5">
        <v>0</v>
      </c>
      <c r="H174" s="5">
        <f t="shared" si="32"/>
        <v>6079127.9070437495</v>
      </c>
      <c r="I174" s="5">
        <v>2579964.51</v>
      </c>
      <c r="J174" s="5">
        <v>192725.56100000005</v>
      </c>
      <c r="K174" s="5">
        <v>3306437.8360437495</v>
      </c>
      <c r="L174" s="5">
        <v>0</v>
      </c>
      <c r="M174" s="6">
        <f t="shared" si="47"/>
        <v>7232.75182277662</v>
      </c>
      <c r="N174" s="5"/>
      <c r="O174" s="3">
        <v>840.5</v>
      </c>
      <c r="P174" s="4">
        <v>382</v>
      </c>
      <c r="Q174" s="5">
        <v>6491046.95</v>
      </c>
      <c r="R174" s="5">
        <v>-411919.04</v>
      </c>
      <c r="S174" s="5">
        <v>0</v>
      </c>
      <c r="T174" s="5">
        <f t="shared" si="33"/>
        <v>6079127.91</v>
      </c>
      <c r="U174" s="5">
        <v>2579964.51</v>
      </c>
      <c r="V174" s="5">
        <v>192725.56</v>
      </c>
      <c r="W174" s="5">
        <v>3306437.8400000003</v>
      </c>
      <c r="X174" s="5">
        <v>0</v>
      </c>
      <c r="Y174" s="6">
        <f t="shared" si="34"/>
        <v>7232.751826293873</v>
      </c>
      <c r="Z174" s="2"/>
      <c r="AA174" s="14">
        <v>844.6</v>
      </c>
      <c r="AB174" s="15">
        <v>404.1</v>
      </c>
      <c r="AC174" s="16">
        <v>6536350.09</v>
      </c>
      <c r="AD174" s="16">
        <v>-431637.75</v>
      </c>
      <c r="AE174" s="16">
        <v>0</v>
      </c>
      <c r="AF174" s="16">
        <f t="shared" si="35"/>
        <v>6104712.34</v>
      </c>
      <c r="AG174" s="16">
        <v>2643669.3</v>
      </c>
      <c r="AH174" s="16">
        <v>176889.29</v>
      </c>
      <c r="AI174" s="16">
        <v>3284153.75</v>
      </c>
      <c r="AJ174" s="16">
        <v>0</v>
      </c>
      <c r="AK174" s="17">
        <f t="shared" si="36"/>
        <v>7227.933151787828</v>
      </c>
      <c r="AM174" s="3">
        <v>844.6</v>
      </c>
      <c r="AN174" s="4">
        <v>404.1</v>
      </c>
      <c r="AO174" s="5">
        <v>6536350.09</v>
      </c>
      <c r="AP174" s="5">
        <v>-457757.29</v>
      </c>
      <c r="AQ174" s="5">
        <v>0</v>
      </c>
      <c r="AR174" s="5">
        <f t="shared" si="37"/>
        <v>6078592.8</v>
      </c>
      <c r="AS174" s="5">
        <v>2643669.3</v>
      </c>
      <c r="AT174" s="5">
        <v>176889.29</v>
      </c>
      <c r="AU174" s="5">
        <v>3258034.21</v>
      </c>
      <c r="AV174" s="5">
        <v>0</v>
      </c>
      <c r="AW174" s="35">
        <f t="shared" si="38"/>
        <v>7197.007814349988</v>
      </c>
      <c r="AX174" s="63">
        <f t="shared" si="39"/>
        <v>4.100000000000023</v>
      </c>
      <c r="AY174" s="32">
        <f t="shared" si="40"/>
        <v>22.100000000000023</v>
      </c>
      <c r="AZ174" s="63">
        <f t="shared" si="41"/>
        <v>-35.74400842663272</v>
      </c>
      <c r="BA174" s="32">
        <f t="shared" si="42"/>
        <v>-535.1070437496528</v>
      </c>
      <c r="BB174" s="63">
        <f t="shared" si="43"/>
        <v>-35.7440119438852</v>
      </c>
      <c r="BC174" s="32">
        <f t="shared" si="44"/>
        <v>-535.1100000003353</v>
      </c>
      <c r="BD174" s="42">
        <f t="shared" si="45"/>
        <v>-30.925337437840426</v>
      </c>
      <c r="BE174" s="6">
        <f t="shared" si="46"/>
        <v>-26119.540000000037</v>
      </c>
    </row>
    <row r="175" spans="1:57" ht="15">
      <c r="A175" s="42" t="s">
        <v>201</v>
      </c>
      <c r="B175" s="6" t="s">
        <v>210</v>
      </c>
      <c r="C175" s="3">
        <v>149.3</v>
      </c>
      <c r="D175" s="4">
        <v>58</v>
      </c>
      <c r="E175" s="5">
        <v>1948717.26</v>
      </c>
      <c r="F175" s="5">
        <v>-123664.7577678554</v>
      </c>
      <c r="G175" s="5">
        <v>0</v>
      </c>
      <c r="H175" s="5">
        <f t="shared" si="32"/>
        <v>1825052.5022321446</v>
      </c>
      <c r="I175" s="5">
        <v>258051.12</v>
      </c>
      <c r="J175" s="5">
        <v>20040.687800000003</v>
      </c>
      <c r="K175" s="5">
        <v>1546960.6944321445</v>
      </c>
      <c r="L175" s="5">
        <v>0</v>
      </c>
      <c r="M175" s="6">
        <f t="shared" si="47"/>
        <v>12224.062305640618</v>
      </c>
      <c r="N175" s="5"/>
      <c r="O175" s="3">
        <v>147.8</v>
      </c>
      <c r="P175" s="4">
        <v>58</v>
      </c>
      <c r="Q175" s="5">
        <v>1935330.38</v>
      </c>
      <c r="R175" s="5">
        <v>-122815.23</v>
      </c>
      <c r="S175" s="5">
        <v>0</v>
      </c>
      <c r="T175" s="5">
        <f t="shared" si="33"/>
        <v>1812515.15</v>
      </c>
      <c r="U175" s="5">
        <v>258051.12</v>
      </c>
      <c r="V175" s="5">
        <v>20040.69</v>
      </c>
      <c r="W175" s="5">
        <v>1534423.3399999999</v>
      </c>
      <c r="X175" s="5">
        <v>0</v>
      </c>
      <c r="Y175" s="6">
        <f t="shared" si="34"/>
        <v>12263.296008119078</v>
      </c>
      <c r="Z175" s="2"/>
      <c r="AA175" s="14">
        <v>145.4</v>
      </c>
      <c r="AB175" s="15">
        <v>42.2</v>
      </c>
      <c r="AC175" s="16">
        <v>1890002.38</v>
      </c>
      <c r="AD175" s="16">
        <v>-124809.16</v>
      </c>
      <c r="AE175" s="16">
        <v>0</v>
      </c>
      <c r="AF175" s="16">
        <f t="shared" si="35"/>
        <v>1765193.22</v>
      </c>
      <c r="AG175" s="16">
        <v>238182.91</v>
      </c>
      <c r="AH175" s="16">
        <v>17532.82</v>
      </c>
      <c r="AI175" s="16">
        <v>1509477.49</v>
      </c>
      <c r="AJ175" s="16">
        <v>0</v>
      </c>
      <c r="AK175" s="17">
        <f t="shared" si="36"/>
        <v>12140.25598349381</v>
      </c>
      <c r="AM175" s="3">
        <v>145.4</v>
      </c>
      <c r="AN175" s="4">
        <v>42.2</v>
      </c>
      <c r="AO175" s="5">
        <v>1890002.38</v>
      </c>
      <c r="AP175" s="5">
        <v>-132361.69</v>
      </c>
      <c r="AQ175" s="5">
        <v>0</v>
      </c>
      <c r="AR175" s="5">
        <f t="shared" si="37"/>
        <v>1757640.69</v>
      </c>
      <c r="AS175" s="5">
        <v>238182.91</v>
      </c>
      <c r="AT175" s="5">
        <v>17532.82</v>
      </c>
      <c r="AU175" s="5">
        <v>1501924.96</v>
      </c>
      <c r="AV175" s="5">
        <v>0</v>
      </c>
      <c r="AW175" s="35">
        <f t="shared" si="38"/>
        <v>12088.312861072902</v>
      </c>
      <c r="AX175" s="63">
        <f t="shared" si="39"/>
        <v>-3.9000000000000057</v>
      </c>
      <c r="AY175" s="32">
        <f t="shared" si="40"/>
        <v>-15.799999999999997</v>
      </c>
      <c r="AZ175" s="63">
        <f t="shared" si="41"/>
        <v>-135.74944456771664</v>
      </c>
      <c r="BA175" s="32">
        <f t="shared" si="42"/>
        <v>-67411.81223214464</v>
      </c>
      <c r="BB175" s="63">
        <f t="shared" si="43"/>
        <v>-174.98314704617587</v>
      </c>
      <c r="BC175" s="32">
        <f t="shared" si="44"/>
        <v>-54874.45999999996</v>
      </c>
      <c r="BD175" s="42">
        <f t="shared" si="45"/>
        <v>-51.94312242090746</v>
      </c>
      <c r="BE175" s="6">
        <f t="shared" si="46"/>
        <v>-7552.530000000028</v>
      </c>
    </row>
    <row r="176" spans="1:57" ht="15">
      <c r="A176" s="42" t="s">
        <v>201</v>
      </c>
      <c r="B176" s="6" t="s">
        <v>211</v>
      </c>
      <c r="C176" s="3">
        <v>159.6</v>
      </c>
      <c r="D176" s="4">
        <v>35</v>
      </c>
      <c r="E176" s="5">
        <v>2002261.9400000002</v>
      </c>
      <c r="F176" s="5">
        <v>-127062.68009238868</v>
      </c>
      <c r="G176" s="5">
        <v>0</v>
      </c>
      <c r="H176" s="5">
        <f t="shared" si="32"/>
        <v>1875199.2599076114</v>
      </c>
      <c r="I176" s="5">
        <v>335135.9</v>
      </c>
      <c r="J176" s="5">
        <v>34937.8631</v>
      </c>
      <c r="K176" s="5">
        <v>1505125.4968076113</v>
      </c>
      <c r="L176" s="5">
        <v>0</v>
      </c>
      <c r="M176" s="6">
        <f t="shared" si="47"/>
        <v>11749.368796413606</v>
      </c>
      <c r="N176" s="5"/>
      <c r="O176" s="3">
        <v>159.6</v>
      </c>
      <c r="P176" s="4">
        <v>35</v>
      </c>
      <c r="Q176" s="5">
        <v>2002261.9400000002</v>
      </c>
      <c r="R176" s="5">
        <v>-127062.68</v>
      </c>
      <c r="S176" s="5">
        <v>0</v>
      </c>
      <c r="T176" s="5">
        <f t="shared" si="33"/>
        <v>1875199.2600000002</v>
      </c>
      <c r="U176" s="5">
        <v>335135.9</v>
      </c>
      <c r="V176" s="5">
        <v>34937.86</v>
      </c>
      <c r="W176" s="5">
        <v>1505125.5000000002</v>
      </c>
      <c r="X176" s="5">
        <v>0</v>
      </c>
      <c r="Y176" s="6">
        <f t="shared" si="34"/>
        <v>11749.368796992483</v>
      </c>
      <c r="Z176" s="2"/>
      <c r="AA176" s="14">
        <v>165.6</v>
      </c>
      <c r="AB176" s="15">
        <v>41.7</v>
      </c>
      <c r="AC176" s="16">
        <v>2061881.6199999999</v>
      </c>
      <c r="AD176" s="16">
        <v>-136159.47</v>
      </c>
      <c r="AE176" s="16">
        <v>0</v>
      </c>
      <c r="AF176" s="16">
        <f t="shared" si="35"/>
        <v>1925722.15</v>
      </c>
      <c r="AG176" s="16">
        <v>316484.32</v>
      </c>
      <c r="AH176" s="16">
        <v>28251.22</v>
      </c>
      <c r="AI176" s="16">
        <v>1580986.6099999999</v>
      </c>
      <c r="AJ176" s="16">
        <v>0</v>
      </c>
      <c r="AK176" s="17">
        <f t="shared" si="36"/>
        <v>11628.756944444443</v>
      </c>
      <c r="AM176" s="3">
        <v>165.6</v>
      </c>
      <c r="AN176" s="4">
        <v>41.7</v>
      </c>
      <c r="AO176" s="5">
        <v>2061881.6199999999</v>
      </c>
      <c r="AP176" s="5">
        <v>-144398.84</v>
      </c>
      <c r="AQ176" s="5">
        <v>0</v>
      </c>
      <c r="AR176" s="5">
        <f t="shared" si="37"/>
        <v>1917482.7799999998</v>
      </c>
      <c r="AS176" s="5">
        <v>316484.32</v>
      </c>
      <c r="AT176" s="5">
        <v>28251.22</v>
      </c>
      <c r="AU176" s="5">
        <v>1572747.2399999998</v>
      </c>
      <c r="AV176" s="5">
        <v>0</v>
      </c>
      <c r="AW176" s="35">
        <f t="shared" si="38"/>
        <v>11579.00229468599</v>
      </c>
      <c r="AX176" s="63">
        <f t="shared" si="39"/>
        <v>6</v>
      </c>
      <c r="AY176" s="32">
        <f t="shared" si="40"/>
        <v>6.700000000000003</v>
      </c>
      <c r="AZ176" s="63">
        <f t="shared" si="41"/>
        <v>-170.3665017276162</v>
      </c>
      <c r="BA176" s="32">
        <f t="shared" si="42"/>
        <v>42283.52009238838</v>
      </c>
      <c r="BB176" s="63">
        <f t="shared" si="43"/>
        <v>-170.3665023064932</v>
      </c>
      <c r="BC176" s="32">
        <f t="shared" si="44"/>
        <v>42283.51999999955</v>
      </c>
      <c r="BD176" s="42">
        <f t="shared" si="45"/>
        <v>-49.754649758453525</v>
      </c>
      <c r="BE176" s="6">
        <f t="shared" si="46"/>
        <v>-8239.370000000112</v>
      </c>
    </row>
    <row r="177" spans="1:57" ht="15">
      <c r="A177" s="42" t="s">
        <v>201</v>
      </c>
      <c r="B177" s="6" t="s">
        <v>212</v>
      </c>
      <c r="C177" s="3">
        <v>102.3</v>
      </c>
      <c r="D177" s="4">
        <v>30</v>
      </c>
      <c r="E177" s="5">
        <v>1433519.02</v>
      </c>
      <c r="F177" s="5">
        <v>-90970.49941658208</v>
      </c>
      <c r="G177" s="5">
        <v>0</v>
      </c>
      <c r="H177" s="5">
        <f t="shared" si="32"/>
        <v>1342548.520583418</v>
      </c>
      <c r="I177" s="5">
        <v>1231969.48</v>
      </c>
      <c r="J177" s="5">
        <v>46412.28585000001</v>
      </c>
      <c r="K177" s="5">
        <v>64166.754733417976</v>
      </c>
      <c r="L177" s="5">
        <v>0</v>
      </c>
      <c r="M177" s="6">
        <f t="shared" si="47"/>
        <v>13123.641452428328</v>
      </c>
      <c r="N177" s="5"/>
      <c r="O177" s="3">
        <v>102.3</v>
      </c>
      <c r="P177" s="4">
        <v>30</v>
      </c>
      <c r="Q177" s="5">
        <v>1433519.02</v>
      </c>
      <c r="R177" s="5">
        <v>-90970.5</v>
      </c>
      <c r="S177" s="5">
        <v>0</v>
      </c>
      <c r="T177" s="5">
        <f t="shared" si="33"/>
        <v>1342548.52</v>
      </c>
      <c r="U177" s="5">
        <v>1231969.48</v>
      </c>
      <c r="V177" s="5">
        <v>46412.29</v>
      </c>
      <c r="W177" s="5">
        <v>64166.75000000004</v>
      </c>
      <c r="X177" s="5">
        <v>0</v>
      </c>
      <c r="Y177" s="6">
        <f t="shared" si="34"/>
        <v>13123.641446725318</v>
      </c>
      <c r="Z177" s="2"/>
      <c r="AA177" s="14">
        <v>97.6</v>
      </c>
      <c r="AB177" s="15">
        <v>11.1</v>
      </c>
      <c r="AC177" s="16">
        <v>1349924.01</v>
      </c>
      <c r="AD177" s="16">
        <v>-89144.27</v>
      </c>
      <c r="AE177" s="16">
        <v>0</v>
      </c>
      <c r="AF177" s="16">
        <f t="shared" si="35"/>
        <v>1260779.74</v>
      </c>
      <c r="AG177" s="16">
        <v>1157517.92</v>
      </c>
      <c r="AH177" s="16">
        <v>58794.61</v>
      </c>
      <c r="AI177" s="16">
        <v>44467.210000000065</v>
      </c>
      <c r="AJ177" s="16">
        <v>0</v>
      </c>
      <c r="AK177" s="17">
        <f t="shared" si="36"/>
        <v>12917.825204918034</v>
      </c>
      <c r="AM177" s="3">
        <v>97.6</v>
      </c>
      <c r="AN177" s="4">
        <v>11.1</v>
      </c>
      <c r="AO177" s="5">
        <v>1349924.01</v>
      </c>
      <c r="AP177" s="5">
        <v>-94538.63</v>
      </c>
      <c r="AQ177" s="5">
        <v>0</v>
      </c>
      <c r="AR177" s="5">
        <f t="shared" si="37"/>
        <v>1255385.38</v>
      </c>
      <c r="AS177" s="5">
        <v>1157517.92</v>
      </c>
      <c r="AT177" s="5">
        <v>58794.61</v>
      </c>
      <c r="AU177" s="5">
        <v>39072.84999999996</v>
      </c>
      <c r="AV177" s="5">
        <v>0</v>
      </c>
      <c r="AW177" s="35">
        <f t="shared" si="38"/>
        <v>12862.55512295082</v>
      </c>
      <c r="AX177" s="63">
        <f t="shared" si="39"/>
        <v>-4.700000000000003</v>
      </c>
      <c r="AY177" s="32">
        <f t="shared" si="40"/>
        <v>-18.9</v>
      </c>
      <c r="AZ177" s="63">
        <f t="shared" si="41"/>
        <v>-261.0863294775081</v>
      </c>
      <c r="BA177" s="32">
        <f t="shared" si="42"/>
        <v>-87163.14058341808</v>
      </c>
      <c r="BB177" s="63">
        <f t="shared" si="43"/>
        <v>-261.08632377449794</v>
      </c>
      <c r="BC177" s="32">
        <f t="shared" si="44"/>
        <v>-87163.14000000013</v>
      </c>
      <c r="BD177" s="42">
        <f t="shared" si="45"/>
        <v>-55.27008196721363</v>
      </c>
      <c r="BE177" s="6">
        <f t="shared" si="46"/>
        <v>-5394.360000000102</v>
      </c>
    </row>
    <row r="178" spans="1:57" ht="15">
      <c r="A178" s="42" t="s">
        <v>213</v>
      </c>
      <c r="B178" s="6" t="s">
        <v>214</v>
      </c>
      <c r="C178" s="3">
        <v>777.8</v>
      </c>
      <c r="D178" s="4">
        <v>330</v>
      </c>
      <c r="E178" s="5">
        <v>6155530.16</v>
      </c>
      <c r="F178" s="5">
        <v>-390627.29201111925</v>
      </c>
      <c r="G178" s="5">
        <v>0</v>
      </c>
      <c r="H178" s="5">
        <f t="shared" si="32"/>
        <v>5764902.867988881</v>
      </c>
      <c r="I178" s="5">
        <v>3192278.57</v>
      </c>
      <c r="J178" s="5">
        <v>254578.59525000004</v>
      </c>
      <c r="K178" s="5">
        <v>2318045.7027388806</v>
      </c>
      <c r="L178" s="5">
        <v>0</v>
      </c>
      <c r="M178" s="6">
        <f t="shared" si="47"/>
        <v>7411.806207236926</v>
      </c>
      <c r="N178" s="5"/>
      <c r="O178" s="3">
        <v>777.8</v>
      </c>
      <c r="P178" s="4">
        <v>330</v>
      </c>
      <c r="Q178" s="5">
        <v>6155530.16</v>
      </c>
      <c r="R178" s="5">
        <v>-390627.29</v>
      </c>
      <c r="S178" s="5">
        <v>0</v>
      </c>
      <c r="T178" s="5">
        <f t="shared" si="33"/>
        <v>5764902.87</v>
      </c>
      <c r="U178" s="5">
        <v>3192278.57</v>
      </c>
      <c r="V178" s="5">
        <v>254578.6</v>
      </c>
      <c r="W178" s="5">
        <v>2318045.7</v>
      </c>
      <c r="X178" s="5">
        <v>0</v>
      </c>
      <c r="Y178" s="6">
        <f t="shared" si="34"/>
        <v>7411.806209822577</v>
      </c>
      <c r="Z178" s="2"/>
      <c r="AA178" s="14">
        <v>791.9</v>
      </c>
      <c r="AB178" s="15">
        <v>393.3</v>
      </c>
      <c r="AC178" s="16">
        <v>6327406.83</v>
      </c>
      <c r="AD178" s="16">
        <v>-417839.87</v>
      </c>
      <c r="AE178" s="16">
        <v>0</v>
      </c>
      <c r="AF178" s="16">
        <f t="shared" si="35"/>
        <v>5909566.96</v>
      </c>
      <c r="AG178" s="16">
        <v>2258853.42</v>
      </c>
      <c r="AH178" s="16">
        <v>225452.35</v>
      </c>
      <c r="AI178" s="16">
        <v>3425261.19</v>
      </c>
      <c r="AJ178" s="16">
        <v>0</v>
      </c>
      <c r="AK178" s="17">
        <f t="shared" si="36"/>
        <v>7462.516681399166</v>
      </c>
      <c r="AM178" s="3">
        <v>791.9</v>
      </c>
      <c r="AN178" s="4">
        <v>393.3</v>
      </c>
      <c r="AO178" s="5">
        <v>6327406.83</v>
      </c>
      <c r="AP178" s="5">
        <v>-443124.46</v>
      </c>
      <c r="AQ178" s="5">
        <v>0</v>
      </c>
      <c r="AR178" s="5">
        <f t="shared" si="37"/>
        <v>5884282.37</v>
      </c>
      <c r="AS178" s="5">
        <v>2258853.42</v>
      </c>
      <c r="AT178" s="5">
        <v>225452.35</v>
      </c>
      <c r="AU178" s="5">
        <v>3399976.6</v>
      </c>
      <c r="AV178" s="5">
        <v>0</v>
      </c>
      <c r="AW178" s="35">
        <f t="shared" si="38"/>
        <v>7430.58766258366</v>
      </c>
      <c r="AX178" s="63">
        <f t="shared" si="39"/>
        <v>14.100000000000023</v>
      </c>
      <c r="AY178" s="32">
        <f t="shared" si="40"/>
        <v>63.30000000000001</v>
      </c>
      <c r="AZ178" s="63">
        <f t="shared" si="41"/>
        <v>18.78145534673422</v>
      </c>
      <c r="BA178" s="32">
        <f t="shared" si="42"/>
        <v>119379.50201111939</v>
      </c>
      <c r="BB178" s="63">
        <f t="shared" si="43"/>
        <v>18.78145276108262</v>
      </c>
      <c r="BC178" s="32">
        <f t="shared" si="44"/>
        <v>119379.5</v>
      </c>
      <c r="BD178" s="42">
        <f t="shared" si="45"/>
        <v>-31.929018815506424</v>
      </c>
      <c r="BE178" s="6">
        <f t="shared" si="46"/>
        <v>-25284.58999999985</v>
      </c>
    </row>
    <row r="179" spans="1:57" ht="15">
      <c r="A179" s="42" t="s">
        <v>213</v>
      </c>
      <c r="B179" s="6" t="s">
        <v>215</v>
      </c>
      <c r="C179" s="3">
        <v>647.9</v>
      </c>
      <c r="D179" s="4">
        <v>248</v>
      </c>
      <c r="E179" s="5">
        <v>5031752.36</v>
      </c>
      <c r="F179" s="5">
        <v>-319312.83697217045</v>
      </c>
      <c r="G179" s="5">
        <v>0</v>
      </c>
      <c r="H179" s="5">
        <f t="shared" si="32"/>
        <v>4712439.52302783</v>
      </c>
      <c r="I179" s="5">
        <v>2618681.6</v>
      </c>
      <c r="J179" s="5">
        <v>177646.3759</v>
      </c>
      <c r="K179" s="5">
        <v>1916111.5471278296</v>
      </c>
      <c r="L179" s="5">
        <v>0</v>
      </c>
      <c r="M179" s="6">
        <f t="shared" si="47"/>
        <v>7273.4056536932085</v>
      </c>
      <c r="N179" s="5"/>
      <c r="O179" s="3">
        <v>647.9</v>
      </c>
      <c r="P179" s="4">
        <v>248</v>
      </c>
      <c r="Q179" s="5">
        <v>5031752.36</v>
      </c>
      <c r="R179" s="5">
        <v>-319312.84</v>
      </c>
      <c r="S179" s="5">
        <v>0</v>
      </c>
      <c r="T179" s="5">
        <f t="shared" si="33"/>
        <v>4712439.5200000005</v>
      </c>
      <c r="U179" s="5">
        <v>2618681.6</v>
      </c>
      <c r="V179" s="5">
        <v>177646.38</v>
      </c>
      <c r="W179" s="5">
        <v>1916111.5400000005</v>
      </c>
      <c r="X179" s="5">
        <v>0</v>
      </c>
      <c r="Y179" s="6">
        <f t="shared" si="34"/>
        <v>7273.405649019912</v>
      </c>
      <c r="Z179" s="2"/>
      <c r="AA179" s="14">
        <v>656.9</v>
      </c>
      <c r="AB179" s="15">
        <v>280.7</v>
      </c>
      <c r="AC179" s="16">
        <v>5125226.55</v>
      </c>
      <c r="AD179" s="16">
        <v>-338452.08</v>
      </c>
      <c r="AE179" s="16">
        <v>0</v>
      </c>
      <c r="AF179" s="16">
        <f t="shared" si="35"/>
        <v>4786774.47</v>
      </c>
      <c r="AG179" s="16">
        <v>1542625.48</v>
      </c>
      <c r="AH179" s="16">
        <v>178244.14</v>
      </c>
      <c r="AI179" s="16">
        <v>3065904.8499999996</v>
      </c>
      <c r="AJ179" s="16">
        <v>0</v>
      </c>
      <c r="AK179" s="17">
        <f t="shared" si="36"/>
        <v>7286.915009894961</v>
      </c>
      <c r="AM179" s="3">
        <v>656.9</v>
      </c>
      <c r="AN179" s="4">
        <v>280.7</v>
      </c>
      <c r="AO179" s="5">
        <v>5125226.55</v>
      </c>
      <c r="AP179" s="5">
        <v>-358932.7</v>
      </c>
      <c r="AQ179" s="5">
        <v>0</v>
      </c>
      <c r="AR179" s="5">
        <f t="shared" si="37"/>
        <v>4766293.85</v>
      </c>
      <c r="AS179" s="5">
        <v>1542625.48</v>
      </c>
      <c r="AT179" s="5">
        <v>178244.14</v>
      </c>
      <c r="AU179" s="5">
        <v>3045424.2299999995</v>
      </c>
      <c r="AV179" s="5">
        <v>0</v>
      </c>
      <c r="AW179" s="35">
        <f t="shared" si="38"/>
        <v>7255.737326838179</v>
      </c>
      <c r="AX179" s="63">
        <f t="shared" si="39"/>
        <v>9</v>
      </c>
      <c r="AY179" s="32">
        <f t="shared" si="40"/>
        <v>32.69999999999999</v>
      </c>
      <c r="AZ179" s="63">
        <f t="shared" si="41"/>
        <v>-17.66832685502959</v>
      </c>
      <c r="BA179" s="32">
        <f t="shared" si="42"/>
        <v>53854.3269721698</v>
      </c>
      <c r="BB179" s="63">
        <f t="shared" si="43"/>
        <v>-17.668322181732947</v>
      </c>
      <c r="BC179" s="32">
        <f t="shared" si="44"/>
        <v>53854.32999999914</v>
      </c>
      <c r="BD179" s="42">
        <f t="shared" si="45"/>
        <v>-31.17768305678237</v>
      </c>
      <c r="BE179" s="6">
        <f t="shared" si="46"/>
        <v>-20480.62000000011</v>
      </c>
    </row>
    <row r="180" spans="1:57" ht="15">
      <c r="A180" s="42" t="s">
        <v>213</v>
      </c>
      <c r="B180" s="6" t="s">
        <v>216</v>
      </c>
      <c r="C180" s="3">
        <v>135.79999999999998</v>
      </c>
      <c r="D180" s="4">
        <v>42</v>
      </c>
      <c r="E180" s="5">
        <v>1799028.52</v>
      </c>
      <c r="F180" s="5">
        <v>-114165.5748167712</v>
      </c>
      <c r="G180" s="5">
        <v>0</v>
      </c>
      <c r="H180" s="5">
        <f t="shared" si="32"/>
        <v>1684862.9451832287</v>
      </c>
      <c r="I180" s="5">
        <v>672730.65</v>
      </c>
      <c r="J180" s="5">
        <v>51664.38305000001</v>
      </c>
      <c r="K180" s="5">
        <v>960467.9121332286</v>
      </c>
      <c r="L180" s="5">
        <v>0</v>
      </c>
      <c r="M180" s="6">
        <f t="shared" si="47"/>
        <v>12406.94363168799</v>
      </c>
      <c r="N180" s="5"/>
      <c r="O180" s="3">
        <v>135.79999999999998</v>
      </c>
      <c r="P180" s="4">
        <v>42</v>
      </c>
      <c r="Q180" s="5">
        <v>1799028.52</v>
      </c>
      <c r="R180" s="5">
        <v>-114165.57</v>
      </c>
      <c r="S180" s="5">
        <v>0</v>
      </c>
      <c r="T180" s="5">
        <f t="shared" si="33"/>
        <v>1684862.95</v>
      </c>
      <c r="U180" s="5">
        <v>672730.65</v>
      </c>
      <c r="V180" s="5">
        <v>51664.38</v>
      </c>
      <c r="W180" s="5">
        <v>960467.9199999999</v>
      </c>
      <c r="X180" s="5">
        <v>0</v>
      </c>
      <c r="Y180" s="6">
        <f t="shared" si="34"/>
        <v>12406.943667157586</v>
      </c>
      <c r="Z180" s="2"/>
      <c r="AA180" s="14">
        <v>135.20000000000002</v>
      </c>
      <c r="AB180" s="15">
        <v>50.2</v>
      </c>
      <c r="AC180" s="16">
        <v>1805847.93</v>
      </c>
      <c r="AD180" s="16">
        <v>-119251.9</v>
      </c>
      <c r="AE180" s="16">
        <v>0</v>
      </c>
      <c r="AF180" s="16">
        <f t="shared" si="35"/>
        <v>1686596.03</v>
      </c>
      <c r="AG180" s="16">
        <v>415989.44</v>
      </c>
      <c r="AH180" s="16">
        <v>45567.43</v>
      </c>
      <c r="AI180" s="16">
        <v>1225039.1600000001</v>
      </c>
      <c r="AJ180" s="16">
        <v>0</v>
      </c>
      <c r="AK180" s="17">
        <f t="shared" si="36"/>
        <v>12474.82270710059</v>
      </c>
      <c r="AM180" s="3">
        <v>135.20000000000002</v>
      </c>
      <c r="AN180" s="4">
        <v>50.2</v>
      </c>
      <c r="AO180" s="5">
        <v>1805847.93</v>
      </c>
      <c r="AP180" s="5">
        <v>-126468.14</v>
      </c>
      <c r="AQ180" s="5">
        <v>0</v>
      </c>
      <c r="AR180" s="5">
        <f t="shared" si="37"/>
        <v>1679379.79</v>
      </c>
      <c r="AS180" s="5">
        <v>415989.44</v>
      </c>
      <c r="AT180" s="5">
        <v>45567.43</v>
      </c>
      <c r="AU180" s="5">
        <v>1217822.9200000002</v>
      </c>
      <c r="AV180" s="5">
        <v>0</v>
      </c>
      <c r="AW180" s="35">
        <f t="shared" si="38"/>
        <v>12421.448150887572</v>
      </c>
      <c r="AX180" s="63">
        <f t="shared" si="39"/>
        <v>-0.5999999999999659</v>
      </c>
      <c r="AY180" s="32">
        <f t="shared" si="40"/>
        <v>8.200000000000003</v>
      </c>
      <c r="AZ180" s="63">
        <f t="shared" si="41"/>
        <v>14.504519199583228</v>
      </c>
      <c r="BA180" s="32">
        <f t="shared" si="42"/>
        <v>-5483.155183228664</v>
      </c>
      <c r="BB180" s="63">
        <f t="shared" si="43"/>
        <v>14.504483729986532</v>
      </c>
      <c r="BC180" s="32">
        <f t="shared" si="44"/>
        <v>-5483.159999999916</v>
      </c>
      <c r="BD180" s="42">
        <f t="shared" si="45"/>
        <v>-53.37455621301706</v>
      </c>
      <c r="BE180" s="6">
        <f t="shared" si="46"/>
        <v>-7216.239999999991</v>
      </c>
    </row>
    <row r="181" spans="1:57" ht="15">
      <c r="A181" s="42" t="s">
        <v>213</v>
      </c>
      <c r="B181" s="6" t="s">
        <v>217</v>
      </c>
      <c r="C181" s="3">
        <v>84.5</v>
      </c>
      <c r="D181" s="4">
        <v>43</v>
      </c>
      <c r="E181" s="5">
        <v>1293634.49</v>
      </c>
      <c r="F181" s="5">
        <v>-82093.4874082211</v>
      </c>
      <c r="G181" s="5">
        <v>0</v>
      </c>
      <c r="H181" s="5">
        <f t="shared" si="32"/>
        <v>1211541.002591779</v>
      </c>
      <c r="I181" s="5">
        <v>416540.96</v>
      </c>
      <c r="J181" s="5">
        <v>26151.860700000005</v>
      </c>
      <c r="K181" s="5">
        <v>768848.1818917791</v>
      </c>
      <c r="L181" s="5">
        <v>0</v>
      </c>
      <c r="M181" s="6">
        <f t="shared" si="47"/>
        <v>14337.763344281408</v>
      </c>
      <c r="N181" s="5"/>
      <c r="O181" s="3">
        <v>84.5</v>
      </c>
      <c r="P181" s="4">
        <v>43</v>
      </c>
      <c r="Q181" s="5">
        <v>1293634.49</v>
      </c>
      <c r="R181" s="5">
        <v>-82093.49</v>
      </c>
      <c r="S181" s="5">
        <v>0</v>
      </c>
      <c r="T181" s="5">
        <f t="shared" si="33"/>
        <v>1211541</v>
      </c>
      <c r="U181" s="5">
        <v>416540.96</v>
      </c>
      <c r="V181" s="5">
        <v>26151.86</v>
      </c>
      <c r="W181" s="5">
        <v>768848.18</v>
      </c>
      <c r="X181" s="5">
        <v>0</v>
      </c>
      <c r="Y181" s="6">
        <f t="shared" si="34"/>
        <v>14337.763313609468</v>
      </c>
      <c r="Z181" s="2"/>
      <c r="AA181" s="14">
        <v>83.7</v>
      </c>
      <c r="AB181" s="15">
        <v>30.1</v>
      </c>
      <c r="AC181" s="16">
        <v>1261480.44</v>
      </c>
      <c r="AD181" s="16">
        <v>-83303.77</v>
      </c>
      <c r="AE181" s="16">
        <v>0</v>
      </c>
      <c r="AF181" s="16">
        <f t="shared" si="35"/>
        <v>1178176.67</v>
      </c>
      <c r="AG181" s="16">
        <v>405857.55</v>
      </c>
      <c r="AH181" s="16">
        <v>25698</v>
      </c>
      <c r="AI181" s="16">
        <v>746621.1199999999</v>
      </c>
      <c r="AJ181" s="16">
        <v>0</v>
      </c>
      <c r="AK181" s="17">
        <f t="shared" si="36"/>
        <v>14076.184826762244</v>
      </c>
      <c r="AM181" s="3">
        <v>83.7</v>
      </c>
      <c r="AN181" s="4">
        <v>30.1</v>
      </c>
      <c r="AO181" s="5">
        <v>1261480.44</v>
      </c>
      <c r="AP181" s="5">
        <v>-88344.7</v>
      </c>
      <c r="AQ181" s="5">
        <v>0</v>
      </c>
      <c r="AR181" s="5">
        <f t="shared" si="37"/>
        <v>1173135.74</v>
      </c>
      <c r="AS181" s="5">
        <v>405857.55</v>
      </c>
      <c r="AT181" s="5">
        <v>25698</v>
      </c>
      <c r="AU181" s="5">
        <v>741580.19</v>
      </c>
      <c r="AV181" s="5">
        <v>0</v>
      </c>
      <c r="AW181" s="35">
        <f t="shared" si="38"/>
        <v>14015.958661887693</v>
      </c>
      <c r="AX181" s="63">
        <f t="shared" si="39"/>
        <v>-0.7999999999999972</v>
      </c>
      <c r="AY181" s="32">
        <f t="shared" si="40"/>
        <v>-12.899999999999999</v>
      </c>
      <c r="AZ181" s="63">
        <f t="shared" si="41"/>
        <v>-321.80468239371476</v>
      </c>
      <c r="BA181" s="32">
        <f t="shared" si="42"/>
        <v>-38405.262591779</v>
      </c>
      <c r="BB181" s="63">
        <f t="shared" si="43"/>
        <v>-321.8046517217754</v>
      </c>
      <c r="BC181" s="32">
        <f t="shared" si="44"/>
        <v>-38405.26000000001</v>
      </c>
      <c r="BD181" s="42">
        <f t="shared" si="45"/>
        <v>-60.226164874551614</v>
      </c>
      <c r="BE181" s="6">
        <f t="shared" si="46"/>
        <v>-5040.929999999935</v>
      </c>
    </row>
    <row r="182" spans="1:57" ht="15">
      <c r="A182" s="42" t="s">
        <v>220</v>
      </c>
      <c r="B182" s="6" t="s">
        <v>218</v>
      </c>
      <c r="C182" s="22">
        <v>6244.7</v>
      </c>
      <c r="D182" s="12"/>
      <c r="E182" s="12">
        <v>0</v>
      </c>
      <c r="F182" s="12">
        <v>0</v>
      </c>
      <c r="G182" s="12">
        <v>41354443.4708812</v>
      </c>
      <c r="H182" s="12">
        <f t="shared" si="32"/>
        <v>41354443.4708812</v>
      </c>
      <c r="I182" s="12">
        <v>0</v>
      </c>
      <c r="J182" s="12">
        <v>0</v>
      </c>
      <c r="K182" s="12">
        <v>41354443.4708812</v>
      </c>
      <c r="L182" s="11"/>
      <c r="M182" s="13">
        <f t="shared" si="47"/>
        <v>6622.326688372733</v>
      </c>
      <c r="N182" s="23"/>
      <c r="O182" s="22">
        <v>7733</v>
      </c>
      <c r="P182" s="12"/>
      <c r="Q182" s="12">
        <v>0</v>
      </c>
      <c r="R182" s="12">
        <v>0</v>
      </c>
      <c r="S182" s="12">
        <v>51011002.77</v>
      </c>
      <c r="T182" s="12">
        <f t="shared" si="33"/>
        <v>51011002.77</v>
      </c>
      <c r="U182" s="12">
        <v>0</v>
      </c>
      <c r="V182" s="12">
        <v>0</v>
      </c>
      <c r="W182" s="12">
        <v>51011002.769999996</v>
      </c>
      <c r="X182" s="12">
        <v>0</v>
      </c>
      <c r="Y182" s="13">
        <f t="shared" si="34"/>
        <v>6596.534691581534</v>
      </c>
      <c r="AA182" s="26">
        <v>7599.700000000001</v>
      </c>
      <c r="AB182" s="27"/>
      <c r="AC182" s="30">
        <v>0</v>
      </c>
      <c r="AD182" s="28">
        <v>0</v>
      </c>
      <c r="AE182" s="28">
        <v>50016873.253</v>
      </c>
      <c r="AF182" s="28">
        <v>50016873.253</v>
      </c>
      <c r="AG182" s="28">
        <v>0</v>
      </c>
      <c r="AH182" s="28">
        <v>0</v>
      </c>
      <c r="AI182" s="28">
        <v>50016873.253</v>
      </c>
      <c r="AJ182" s="28">
        <v>0</v>
      </c>
      <c r="AK182" s="29">
        <f t="shared" si="36"/>
        <v>6581.427326473413</v>
      </c>
      <c r="AM182" s="10">
        <v>7599.700000000001</v>
      </c>
      <c r="AN182" s="11"/>
      <c r="AO182" s="11"/>
      <c r="AP182" s="12">
        <v>0</v>
      </c>
      <c r="AQ182" s="12">
        <v>49802867.216</v>
      </c>
      <c r="AR182" s="12">
        <f t="shared" si="37"/>
        <v>49802867.216</v>
      </c>
      <c r="AS182" s="12">
        <v>0</v>
      </c>
      <c r="AT182" s="12">
        <v>0</v>
      </c>
      <c r="AU182" s="12">
        <v>49802867.216000006</v>
      </c>
      <c r="AV182" s="12">
        <v>0</v>
      </c>
      <c r="AW182" s="37">
        <f t="shared" si="38"/>
        <v>6553.267525823387</v>
      </c>
      <c r="AX182" s="36">
        <f t="shared" si="39"/>
        <v>1355.000000000001</v>
      </c>
      <c r="AY182" s="33">
        <f t="shared" si="40"/>
        <v>0</v>
      </c>
      <c r="AZ182" s="36">
        <f t="shared" si="41"/>
        <v>-69.05916254934618</v>
      </c>
      <c r="BA182" s="33">
        <f t="shared" si="42"/>
        <v>8448423.745118797</v>
      </c>
      <c r="BB182" s="36">
        <f t="shared" si="43"/>
        <v>-43.26716575814771</v>
      </c>
      <c r="BC182" s="33">
        <f t="shared" si="44"/>
        <v>-1208135.5540000051</v>
      </c>
      <c r="BD182" s="41">
        <f t="shared" si="45"/>
        <v>-28.159800650026227</v>
      </c>
      <c r="BE182" s="13">
        <f t="shared" si="46"/>
        <v>-214006.03700000048</v>
      </c>
    </row>
    <row r="183" spans="1:57" ht="15.75" thickBot="1">
      <c r="A183" s="75"/>
      <c r="B183" s="9" t="s">
        <v>219</v>
      </c>
      <c r="C183" s="7">
        <f aca="true" t="shared" si="48" ref="C183:L183">SUM(C4:C182)</f>
        <v>797438.5000000001</v>
      </c>
      <c r="D183" s="8">
        <f t="shared" si="48"/>
        <v>276435</v>
      </c>
      <c r="E183" s="8">
        <f t="shared" si="48"/>
        <v>5806792364.770002</v>
      </c>
      <c r="F183" s="8">
        <f t="shared" si="48"/>
        <v>-365411313.23607165</v>
      </c>
      <c r="G183" s="8">
        <f t="shared" si="48"/>
        <v>0</v>
      </c>
      <c r="H183" s="8">
        <f t="shared" si="48"/>
        <v>5441381051.533929</v>
      </c>
      <c r="I183" s="8">
        <f t="shared" si="48"/>
        <v>1890925430.75</v>
      </c>
      <c r="J183" s="8">
        <f t="shared" si="48"/>
        <v>150648853.1512999</v>
      </c>
      <c r="K183" s="8">
        <f t="shared" si="48"/>
        <v>3399806767.632627</v>
      </c>
      <c r="L183" s="8">
        <f t="shared" si="48"/>
        <v>-1488060.0883327415</v>
      </c>
      <c r="M183" s="24">
        <f t="shared" si="47"/>
        <v>6821.708497201472</v>
      </c>
      <c r="N183" s="5"/>
      <c r="O183" s="7">
        <f aca="true" t="shared" si="49" ref="O183:X183">SUM(O4:O182)</f>
        <v>798981.2</v>
      </c>
      <c r="P183" s="8">
        <f t="shared" si="49"/>
        <v>276435</v>
      </c>
      <c r="Q183" s="8">
        <f t="shared" si="49"/>
        <v>5817266301.639998</v>
      </c>
      <c r="R183" s="8">
        <f t="shared" si="49"/>
        <v>-366098301.4199999</v>
      </c>
      <c r="S183" s="8">
        <f t="shared" si="49"/>
        <v>0</v>
      </c>
      <c r="T183" s="8">
        <f t="shared" si="49"/>
        <v>5451168000.219997</v>
      </c>
      <c r="U183" s="8">
        <f t="shared" si="49"/>
        <v>1891024984.22</v>
      </c>
      <c r="V183" s="8">
        <f t="shared" si="49"/>
        <v>150648853.19000006</v>
      </c>
      <c r="W183" s="8">
        <f t="shared" si="49"/>
        <v>3409494162.809999</v>
      </c>
      <c r="X183" s="8">
        <f t="shared" si="49"/>
        <v>-1455182.3</v>
      </c>
      <c r="Y183" s="24">
        <f t="shared" si="34"/>
        <v>6820.82734602516</v>
      </c>
      <c r="AA183" s="18">
        <f aca="true" t="shared" si="50" ref="AA183:AJ183">SUM(AA4:AA182)</f>
        <v>798676.7000000002</v>
      </c>
      <c r="AB183" s="19">
        <f t="shared" si="50"/>
        <v>285343.3000000001</v>
      </c>
      <c r="AC183" s="19">
        <f t="shared" si="50"/>
        <v>5822814149.740001</v>
      </c>
      <c r="AD183" s="19">
        <f t="shared" si="50"/>
        <v>-381211100.89000016</v>
      </c>
      <c r="AE183" s="19">
        <f t="shared" si="50"/>
        <v>0</v>
      </c>
      <c r="AF183" s="19">
        <f t="shared" si="50"/>
        <v>5441603048.850001</v>
      </c>
      <c r="AG183" s="19">
        <f t="shared" si="50"/>
        <v>1880985488.1599994</v>
      </c>
      <c r="AH183" s="19">
        <f t="shared" si="50"/>
        <v>137827877.22</v>
      </c>
      <c r="AI183" s="19">
        <f t="shared" si="50"/>
        <v>3422789683.469999</v>
      </c>
      <c r="AJ183" s="19">
        <f t="shared" si="50"/>
        <v>-1602337.0300000003</v>
      </c>
      <c r="AK183" s="31">
        <f t="shared" si="36"/>
        <v>6811.267577757058</v>
      </c>
      <c r="AL183" s="2"/>
      <c r="AM183" s="7">
        <f aca="true" t="shared" si="51" ref="AM183:AV183">SUM(AM4:AM182)</f>
        <v>798676.7000000002</v>
      </c>
      <c r="AN183" s="8">
        <f t="shared" si="51"/>
        <v>285343.3000000001</v>
      </c>
      <c r="AO183" s="8">
        <f t="shared" si="51"/>
        <v>5822814149.740001</v>
      </c>
      <c r="AP183" s="8">
        <f t="shared" si="51"/>
        <v>-404183388.3599996</v>
      </c>
      <c r="AQ183" s="8">
        <f t="shared" si="51"/>
        <v>0</v>
      </c>
      <c r="AR183" s="8">
        <f t="shared" si="51"/>
        <v>5418630761.379996</v>
      </c>
      <c r="AS183" s="8">
        <f t="shared" si="51"/>
        <v>1880985488.1599994</v>
      </c>
      <c r="AT183" s="8">
        <f t="shared" si="51"/>
        <v>137827877.22</v>
      </c>
      <c r="AU183" s="8">
        <f t="shared" si="51"/>
        <v>3399817396.0000014</v>
      </c>
      <c r="AV183" s="8">
        <f t="shared" si="51"/>
        <v>-1652649.69</v>
      </c>
      <c r="AW183" s="60">
        <f t="shared" si="38"/>
        <v>6782.441645900018</v>
      </c>
      <c r="AX183" s="64">
        <f>SUM(AX4:AX182)</f>
        <v>1238.2000000000219</v>
      </c>
      <c r="AY183" s="65">
        <f>SUM(AY4:AY182)</f>
        <v>8908.300000000007</v>
      </c>
      <c r="AZ183" s="64">
        <f t="shared" si="41"/>
        <v>-39.26685130145415</v>
      </c>
      <c r="BA183" s="65">
        <f t="shared" si="42"/>
        <v>-22750290.15393257</v>
      </c>
      <c r="BB183" s="64">
        <f t="shared" si="43"/>
        <v>-38.38570012514265</v>
      </c>
      <c r="BC183" s="65">
        <f>SUM(BC4:BC182)</f>
        <v>-32537238.839999806</v>
      </c>
      <c r="BD183" s="7">
        <f t="shared" si="45"/>
        <v>-28.825931857039905</v>
      </c>
      <c r="BE183" s="9">
        <f t="shared" si="46"/>
        <v>-22972287.470005035</v>
      </c>
    </row>
    <row r="184" spans="44:48" ht="15">
      <c r="AR184" s="2"/>
      <c r="AU184" s="2"/>
      <c r="AV184" s="2"/>
    </row>
    <row r="185" spans="3:49" ht="249" customHeight="1">
      <c r="C185" s="105" t="s">
        <v>261</v>
      </c>
      <c r="D185" s="105"/>
      <c r="E185" s="105"/>
      <c r="F185" s="105"/>
      <c r="G185" s="105"/>
      <c r="H185" s="105"/>
      <c r="I185" s="105"/>
      <c r="J185" s="105"/>
      <c r="K185" s="105"/>
      <c r="L185" s="105"/>
      <c r="M185" s="105"/>
      <c r="O185" s="105" t="s">
        <v>262</v>
      </c>
      <c r="P185" s="105"/>
      <c r="Q185" s="105"/>
      <c r="R185" s="105"/>
      <c r="S185" s="105"/>
      <c r="T185" s="105"/>
      <c r="U185" s="105"/>
      <c r="V185" s="105"/>
      <c r="W185" s="105"/>
      <c r="X185" s="105"/>
      <c r="Y185" s="105"/>
      <c r="Z185" s="76"/>
      <c r="AA185" s="105" t="s">
        <v>260</v>
      </c>
      <c r="AB185" s="105"/>
      <c r="AC185" s="105"/>
      <c r="AD185" s="105"/>
      <c r="AE185" s="105"/>
      <c r="AF185" s="105"/>
      <c r="AG185" s="105"/>
      <c r="AH185" s="105"/>
      <c r="AI185" s="105"/>
      <c r="AJ185" s="105"/>
      <c r="AK185" s="105"/>
      <c r="AM185" s="105" t="s">
        <v>263</v>
      </c>
      <c r="AN185" s="105"/>
      <c r="AO185" s="105"/>
      <c r="AP185" s="105"/>
      <c r="AQ185" s="105"/>
      <c r="AR185" s="105"/>
      <c r="AS185" s="105"/>
      <c r="AT185" s="105"/>
      <c r="AU185" s="105"/>
      <c r="AV185" s="105"/>
      <c r="AW185" s="105"/>
    </row>
  </sheetData>
  <sheetProtection/>
  <mergeCells count="17">
    <mergeCell ref="C185:M185"/>
    <mergeCell ref="O185:Y185"/>
    <mergeCell ref="AA185:AK185"/>
    <mergeCell ref="AM185:AW185"/>
    <mergeCell ref="AM1:AW1"/>
    <mergeCell ref="AX2:AY2"/>
    <mergeCell ref="AA1:AK1"/>
    <mergeCell ref="AZ2:BA2"/>
    <mergeCell ref="BB2:BC2"/>
    <mergeCell ref="BD2:BE2"/>
    <mergeCell ref="AZ1:BE1"/>
    <mergeCell ref="C2:M2"/>
    <mergeCell ref="O2:Y2"/>
    <mergeCell ref="AA2:AK2"/>
    <mergeCell ref="AM2:AW2"/>
    <mergeCell ref="C1:M1"/>
    <mergeCell ref="O1:Y1"/>
  </mergeCells>
  <printOptions/>
  <pageMargins left="0.7" right="0.7" top="0.75" bottom="0.75" header="0.3" footer="0.3"/>
  <pageSetup horizontalDpi="600" verticalDpi="600" orientation="landscape" paperSize="5" scale="69" r:id="rId1"/>
  <headerFooter>
    <oddFooter>&amp;LCDE, Public School Finance&amp;C&amp;P&amp;R&amp;D</oddFooter>
  </headerFooter>
  <colBreaks count="4" manualBreakCount="4">
    <brk id="13" max="65535" man="1"/>
    <brk id="25" max="65535" man="1"/>
    <brk id="37" max="65535" man="1"/>
    <brk id="49" max="65535" man="1"/>
  </colBreaks>
</worksheet>
</file>

<file path=xl/worksheets/sheet2.xml><?xml version="1.0" encoding="utf-8"?>
<worksheet xmlns="http://schemas.openxmlformats.org/spreadsheetml/2006/main" xmlns:r="http://schemas.openxmlformats.org/officeDocument/2006/relationships">
  <dimension ref="A1:AX185"/>
  <sheetViews>
    <sheetView zoomScale="75" zoomScaleNormal="75" zoomScalePageLayoutView="0" workbookViewId="0" topLeftCell="A1">
      <pane xSplit="3885" topLeftCell="C1" activePane="topRight" state="split"/>
      <selection pane="topLeft" activeCell="AK14" sqref="AK14"/>
      <selection pane="topRight" activeCell="H43" sqref="H43"/>
    </sheetView>
  </sheetViews>
  <sheetFormatPr defaultColWidth="9.140625" defaultRowHeight="15"/>
  <cols>
    <col min="1" max="1" width="16.57421875" style="0" customWidth="1"/>
    <col min="2" max="2" width="28.28125" style="0" customWidth="1"/>
    <col min="3" max="3" width="14.28125" style="0" customWidth="1"/>
    <col min="4" max="4" width="13.140625" style="0" customWidth="1"/>
    <col min="5" max="5" width="18.7109375" style="0" customWidth="1"/>
    <col min="6" max="6" width="19.00390625" style="0" customWidth="1"/>
    <col min="7" max="7" width="17.28125" style="0" customWidth="1"/>
    <col min="8" max="9" width="17.140625" style="0" customWidth="1"/>
    <col min="10" max="10" width="17.57421875" style="0" customWidth="1"/>
    <col min="11" max="11" width="18.28125" style="0" customWidth="1"/>
    <col min="12" max="12" width="20.28125" style="0" customWidth="1"/>
    <col min="13" max="13" width="21.140625" style="0" customWidth="1"/>
    <col min="14" max="14" width="21.28125" style="0" customWidth="1"/>
    <col min="15" max="15" width="2.28125" style="0" customWidth="1"/>
    <col min="16" max="16" width="13.421875" style="0" customWidth="1"/>
    <col min="17" max="17" width="12.28125" style="0" customWidth="1"/>
    <col min="18" max="18" width="17.140625" style="0" customWidth="1"/>
    <col min="19" max="19" width="21.8515625" style="0" customWidth="1"/>
    <col min="20" max="20" width="16.140625" style="0" customWidth="1"/>
    <col min="21" max="21" width="18.00390625" style="0" customWidth="1"/>
    <col min="22" max="22" width="17.57421875" style="0" customWidth="1"/>
    <col min="23" max="23" width="18.7109375" style="0" customWidth="1"/>
    <col min="24" max="24" width="19.7109375" style="0" customWidth="1"/>
    <col min="25" max="25" width="20.8515625" style="0" customWidth="1"/>
    <col min="26" max="26" width="20.28125" style="0" customWidth="1"/>
    <col min="27" max="27" width="17.57421875" style="0" customWidth="1"/>
    <col min="28" max="28" width="20.28125" style="0" customWidth="1"/>
    <col min="29" max="29" width="19.8515625" style="0" customWidth="1"/>
    <col min="30" max="30" width="14.28125" style="0" customWidth="1"/>
    <col min="31" max="31" width="4.28125" style="0" customWidth="1"/>
    <col min="32" max="32" width="14.00390625" style="0" customWidth="1"/>
    <col min="33" max="33" width="13.00390625" style="0" customWidth="1"/>
    <col min="34" max="34" width="18.00390625" style="0" customWidth="1"/>
    <col min="35" max="35" width="22.8515625" style="0" customWidth="1"/>
    <col min="36" max="36" width="16.421875" style="0" customWidth="1"/>
    <col min="37" max="37" width="18.28125" style="0" customWidth="1"/>
    <col min="38" max="38" width="19.421875" style="0" customWidth="1"/>
    <col min="39" max="39" width="17.140625" style="0" customWidth="1"/>
    <col min="40" max="40" width="18.00390625" style="0" customWidth="1"/>
    <col min="41" max="41" width="22.00390625" style="0" customWidth="1"/>
    <col min="42" max="42" width="20.57421875" style="0" customWidth="1"/>
    <col min="43" max="43" width="16.8515625" style="0" bestFit="1" customWidth="1"/>
    <col min="44" max="44" width="20.7109375" style="0" customWidth="1"/>
    <col min="45" max="45" width="20.421875" style="0" customWidth="1"/>
    <col min="46" max="46" width="17.421875" style="0" customWidth="1"/>
    <col min="47" max="47" width="3.421875" style="0" customWidth="1"/>
    <col min="48" max="49" width="16.140625" style="0" hidden="1" customWidth="1"/>
    <col min="50" max="50" width="19.00390625" style="0" customWidth="1"/>
  </cols>
  <sheetData>
    <row r="1" spans="3:46" ht="15">
      <c r="C1" s="111" t="s">
        <v>237</v>
      </c>
      <c r="D1" s="112"/>
      <c r="E1" s="112"/>
      <c r="F1" s="112"/>
      <c r="G1" s="112"/>
      <c r="H1" s="112"/>
      <c r="I1" s="112"/>
      <c r="J1" s="112"/>
      <c r="K1" s="112"/>
      <c r="L1" s="112"/>
      <c r="M1" s="112"/>
      <c r="N1" s="113"/>
      <c r="P1" s="114" t="s">
        <v>237</v>
      </c>
      <c r="Q1" s="115"/>
      <c r="R1" s="115"/>
      <c r="S1" s="115"/>
      <c r="T1" s="115"/>
      <c r="U1" s="115"/>
      <c r="V1" s="115"/>
      <c r="W1" s="115"/>
      <c r="X1" s="115"/>
      <c r="Y1" s="115"/>
      <c r="Z1" s="115"/>
      <c r="AA1" s="115"/>
      <c r="AB1" s="115"/>
      <c r="AC1" s="115"/>
      <c r="AD1" s="115"/>
      <c r="AF1" s="111" t="s">
        <v>237</v>
      </c>
      <c r="AG1" s="112"/>
      <c r="AH1" s="112"/>
      <c r="AI1" s="112"/>
      <c r="AJ1" s="112"/>
      <c r="AK1" s="112"/>
      <c r="AL1" s="112"/>
      <c r="AM1" s="112"/>
      <c r="AN1" s="112"/>
      <c r="AO1" s="112"/>
      <c r="AP1" s="112"/>
      <c r="AQ1" s="112"/>
      <c r="AR1" s="112"/>
      <c r="AS1" s="112"/>
      <c r="AT1" s="113"/>
    </row>
    <row r="2" spans="3:46" s="1" customFormat="1" ht="30" customHeight="1" thickBot="1">
      <c r="C2" s="108" t="s">
        <v>257</v>
      </c>
      <c r="D2" s="109"/>
      <c r="E2" s="109"/>
      <c r="F2" s="109"/>
      <c r="G2" s="109"/>
      <c r="H2" s="109"/>
      <c r="I2" s="109"/>
      <c r="J2" s="109"/>
      <c r="K2" s="109"/>
      <c r="L2" s="109"/>
      <c r="M2" s="109"/>
      <c r="N2" s="110"/>
      <c r="P2" s="108" t="s">
        <v>243</v>
      </c>
      <c r="Q2" s="109"/>
      <c r="R2" s="109"/>
      <c r="S2" s="109"/>
      <c r="T2" s="109"/>
      <c r="U2" s="109"/>
      <c r="V2" s="109"/>
      <c r="W2" s="109"/>
      <c r="X2" s="109"/>
      <c r="Y2" s="109"/>
      <c r="Z2" s="109"/>
      <c r="AA2" s="109"/>
      <c r="AB2" s="109"/>
      <c r="AC2" s="109"/>
      <c r="AD2" s="109"/>
      <c r="AF2" s="108" t="s">
        <v>266</v>
      </c>
      <c r="AG2" s="109"/>
      <c r="AH2" s="109"/>
      <c r="AI2" s="109"/>
      <c r="AJ2" s="109"/>
      <c r="AK2" s="109"/>
      <c r="AL2" s="109"/>
      <c r="AM2" s="109"/>
      <c r="AN2" s="109"/>
      <c r="AO2" s="109"/>
      <c r="AP2" s="109"/>
      <c r="AQ2" s="109"/>
      <c r="AR2" s="109"/>
      <c r="AS2" s="109"/>
      <c r="AT2" s="110"/>
    </row>
    <row r="3" spans="1:50" ht="105">
      <c r="A3" s="43" t="s">
        <v>0</v>
      </c>
      <c r="B3" s="85" t="s">
        <v>1</v>
      </c>
      <c r="C3" s="86" t="s">
        <v>224</v>
      </c>
      <c r="D3" s="46" t="s">
        <v>225</v>
      </c>
      <c r="E3" s="46" t="s">
        <v>2</v>
      </c>
      <c r="F3" s="46" t="s">
        <v>6</v>
      </c>
      <c r="G3" s="46" t="s">
        <v>221</v>
      </c>
      <c r="H3" s="46" t="s">
        <v>2</v>
      </c>
      <c r="I3" s="46" t="s">
        <v>3</v>
      </c>
      <c r="J3" s="46" t="s">
        <v>4</v>
      </c>
      <c r="K3" s="46" t="s">
        <v>5</v>
      </c>
      <c r="L3" s="44" t="s">
        <v>222</v>
      </c>
      <c r="M3" s="47" t="s">
        <v>229</v>
      </c>
      <c r="N3" s="59" t="s">
        <v>252</v>
      </c>
      <c r="O3" s="48"/>
      <c r="P3" s="49" t="s">
        <v>224</v>
      </c>
      <c r="Q3" s="45" t="s">
        <v>225</v>
      </c>
      <c r="R3" s="45" t="s">
        <v>2</v>
      </c>
      <c r="S3" s="45" t="s">
        <v>6</v>
      </c>
      <c r="T3" s="45" t="s">
        <v>221</v>
      </c>
      <c r="U3" s="45" t="s">
        <v>2</v>
      </c>
      <c r="V3" s="45" t="s">
        <v>3</v>
      </c>
      <c r="W3" s="45" t="s">
        <v>4</v>
      </c>
      <c r="X3" s="45" t="s">
        <v>5</v>
      </c>
      <c r="Y3" s="45" t="s">
        <v>222</v>
      </c>
      <c r="Z3" s="50" t="s">
        <v>227</v>
      </c>
      <c r="AA3" s="51" t="s">
        <v>244</v>
      </c>
      <c r="AB3" s="51" t="s">
        <v>245</v>
      </c>
      <c r="AC3" s="51" t="s">
        <v>246</v>
      </c>
      <c r="AD3" s="55" t="s">
        <v>247</v>
      </c>
      <c r="AF3" s="49" t="s">
        <v>224</v>
      </c>
      <c r="AG3" s="45" t="s">
        <v>225</v>
      </c>
      <c r="AH3" s="45" t="s">
        <v>2</v>
      </c>
      <c r="AI3" s="45" t="s">
        <v>6</v>
      </c>
      <c r="AJ3" s="45" t="s">
        <v>221</v>
      </c>
      <c r="AK3" s="45" t="s">
        <v>2</v>
      </c>
      <c r="AL3" s="45" t="s">
        <v>3</v>
      </c>
      <c r="AM3" s="45" t="s">
        <v>4</v>
      </c>
      <c r="AN3" s="45" t="s">
        <v>5</v>
      </c>
      <c r="AO3" s="45" t="s">
        <v>222</v>
      </c>
      <c r="AP3" s="50" t="s">
        <v>227</v>
      </c>
      <c r="AQ3" s="87" t="s">
        <v>251</v>
      </c>
      <c r="AR3" s="87" t="s">
        <v>250</v>
      </c>
      <c r="AS3" s="87" t="s">
        <v>249</v>
      </c>
      <c r="AT3" s="52" t="s">
        <v>248</v>
      </c>
      <c r="AU3" s="77"/>
      <c r="AV3" s="77" t="s">
        <v>264</v>
      </c>
      <c r="AX3" s="52" t="s">
        <v>265</v>
      </c>
    </row>
    <row r="4" spans="1:50" ht="15">
      <c r="A4" s="2" t="s">
        <v>7</v>
      </c>
      <c r="B4" s="2" t="s">
        <v>8</v>
      </c>
      <c r="C4" s="3">
        <v>7193.3</v>
      </c>
      <c r="D4" s="4">
        <v>4132.4</v>
      </c>
      <c r="E4" s="5">
        <v>52921520.14</v>
      </c>
      <c r="F4" s="5">
        <v>-3706229.21</v>
      </c>
      <c r="G4" s="5">
        <v>0</v>
      </c>
      <c r="H4" s="5">
        <f>E4+F4+G4</f>
        <v>49215290.93</v>
      </c>
      <c r="I4" s="5">
        <v>11841452.92</v>
      </c>
      <c r="J4" s="5">
        <v>840837.65</v>
      </c>
      <c r="K4" s="5">
        <v>36533000.36</v>
      </c>
      <c r="L4" s="5">
        <v>0</v>
      </c>
      <c r="M4" s="32">
        <f>(H4/C4)+(L4/C4)</f>
        <v>6841.823770731096</v>
      </c>
      <c r="N4" s="57">
        <f>(F4+L4)/E4</f>
        <v>-0.07003255386835908</v>
      </c>
      <c r="P4" s="3">
        <v>7193.3</v>
      </c>
      <c r="Q4" s="4">
        <v>4132.4</v>
      </c>
      <c r="R4" s="5">
        <v>52921520.14</v>
      </c>
      <c r="S4" s="5">
        <v>-4286733.9</v>
      </c>
      <c r="T4" s="5">
        <v>0</v>
      </c>
      <c r="U4" s="5">
        <f>R4+S4+T4</f>
        <v>48634786.24</v>
      </c>
      <c r="V4" s="5">
        <v>11841452.92</v>
      </c>
      <c r="W4" s="5">
        <v>840837.65</v>
      </c>
      <c r="X4" s="5">
        <v>35952495.67</v>
      </c>
      <c r="Y4" s="5">
        <v>0</v>
      </c>
      <c r="Z4" s="32">
        <f>(U4/P4)+(Y4/P4)</f>
        <v>6761.123022812895</v>
      </c>
      <c r="AA4" s="42">
        <f>-(H4-U4)</f>
        <v>-580504.6899999976</v>
      </c>
      <c r="AB4" s="5">
        <f>-(L4-Y4)</f>
        <v>0</v>
      </c>
      <c r="AC4" s="5">
        <f>-(AA4+AB4)</f>
        <v>580504.6899999976</v>
      </c>
      <c r="AD4" s="56">
        <f>(AA4+AB4)/H4</f>
        <v>-0.011795209964839227</v>
      </c>
      <c r="AF4" s="3">
        <v>7193.3</v>
      </c>
      <c r="AG4" s="4">
        <v>4132.4</v>
      </c>
      <c r="AH4" s="5">
        <v>52921520.14</v>
      </c>
      <c r="AI4" s="5">
        <v>-5723602.38</v>
      </c>
      <c r="AJ4" s="5">
        <v>0</v>
      </c>
      <c r="AK4" s="5">
        <f>AH4+AI4+AJ4</f>
        <v>47197917.76</v>
      </c>
      <c r="AL4" s="5">
        <v>11841452.92</v>
      </c>
      <c r="AM4" s="5">
        <v>840837.65</v>
      </c>
      <c r="AN4" s="5">
        <v>34515627.19</v>
      </c>
      <c r="AO4" s="5">
        <v>0</v>
      </c>
      <c r="AP4" s="32">
        <f>(AK4/AF4)+(AO4/AF4)</f>
        <v>6561.372076793683</v>
      </c>
      <c r="AQ4" s="42">
        <f>AK4-U4</f>
        <v>-1436868.4800000042</v>
      </c>
      <c r="AR4" s="5">
        <f>AO4-Y4</f>
        <v>0</v>
      </c>
      <c r="AS4" s="5">
        <f>-(AQ4+AR4)</f>
        <v>1436868.4800000042</v>
      </c>
      <c r="AT4" s="53">
        <f>(AQ4+AR4)/H4</f>
        <v>-0.029195570174393445</v>
      </c>
      <c r="AU4" s="78"/>
      <c r="AV4" s="5">
        <v>49215290.93</v>
      </c>
      <c r="AW4" s="5">
        <v>34515627.19</v>
      </c>
      <c r="AX4" s="82">
        <f>AV4*$AW$185</f>
        <v>15461.45195848092</v>
      </c>
    </row>
    <row r="5" spans="1:50" ht="15">
      <c r="A5" s="2" t="s">
        <v>7</v>
      </c>
      <c r="B5" s="2" t="s">
        <v>9</v>
      </c>
      <c r="C5" s="3">
        <v>40191.5</v>
      </c>
      <c r="D5" s="4">
        <v>13853.5</v>
      </c>
      <c r="E5" s="5">
        <v>298062230.25</v>
      </c>
      <c r="F5" s="5">
        <v>-20874059.18</v>
      </c>
      <c r="G5" s="5">
        <v>-12510148.578</v>
      </c>
      <c r="H5" s="5">
        <f aca="true" t="shared" si="0" ref="H5:H68">E5+F5+G5</f>
        <v>264678022.49199998</v>
      </c>
      <c r="I5" s="5">
        <v>47560738.73</v>
      </c>
      <c r="J5" s="5">
        <v>3292007.68</v>
      </c>
      <c r="K5" s="5">
        <v>213825276.082</v>
      </c>
      <c r="L5" s="5">
        <v>0</v>
      </c>
      <c r="M5" s="32">
        <f aca="true" t="shared" si="1" ref="M5:M68">(H5/C5)+(L5/C5)</f>
        <v>6585.422850403692</v>
      </c>
      <c r="N5" s="57">
        <f aca="true" t="shared" si="2" ref="N5:N68">(F5+L5)/E5</f>
        <v>-0.07003255381432213</v>
      </c>
      <c r="P5" s="3">
        <v>40191.5</v>
      </c>
      <c r="Q5" s="4">
        <v>13853.5</v>
      </c>
      <c r="R5" s="5">
        <v>298062230.25</v>
      </c>
      <c r="S5" s="5">
        <v>-24143551.87</v>
      </c>
      <c r="T5" s="5">
        <v>-12361935.770000001</v>
      </c>
      <c r="U5" s="5">
        <f aca="true" t="shared" si="3" ref="U5:U68">R5+S5+T5</f>
        <v>261556742.60999998</v>
      </c>
      <c r="V5" s="5">
        <v>47560738.73</v>
      </c>
      <c r="W5" s="5">
        <v>3292007.68</v>
      </c>
      <c r="X5" s="5">
        <v>210703355.402</v>
      </c>
      <c r="Y5" s="5">
        <v>0</v>
      </c>
      <c r="Z5" s="32">
        <f aca="true" t="shared" si="4" ref="Z5:Z68">(U5/P5)+(Y5/P5)</f>
        <v>6507.762651555677</v>
      </c>
      <c r="AA5" s="42">
        <f aca="true" t="shared" si="5" ref="AA5:AA68">-(H5-U5)</f>
        <v>-3121279.8819999993</v>
      </c>
      <c r="AB5" s="5">
        <f aca="true" t="shared" si="6" ref="AB5:AB68">-(L5-Y5)</f>
        <v>0</v>
      </c>
      <c r="AC5" s="5">
        <f aca="true" t="shared" si="7" ref="AC5:AC68">-(AA5+AB5)</f>
        <v>3121279.8819999993</v>
      </c>
      <c r="AD5" s="56">
        <f aca="true" t="shared" si="8" ref="AD5:AD68">(AA5+AB5)/H5</f>
        <v>-0.01179274294334106</v>
      </c>
      <c r="AF5" s="3">
        <v>40191.5</v>
      </c>
      <c r="AG5" s="4">
        <v>13853.5</v>
      </c>
      <c r="AH5" s="5">
        <v>298062230.25</v>
      </c>
      <c r="AI5" s="5">
        <v>-32236218.56</v>
      </c>
      <c r="AJ5" s="5">
        <v>-11997340.555</v>
      </c>
      <c r="AK5" s="5">
        <f aca="true" t="shared" si="9" ref="AK5:AK68">AH5+AI5+AJ5</f>
        <v>253828671.135</v>
      </c>
      <c r="AL5" s="5">
        <v>47560738.73</v>
      </c>
      <c r="AM5" s="5">
        <v>3292007.68</v>
      </c>
      <c r="AN5" s="5">
        <v>202975924.725</v>
      </c>
      <c r="AO5" s="5">
        <v>0</v>
      </c>
      <c r="AP5" s="32">
        <f aca="true" t="shared" si="10" ref="AP5:AP68">(AK5/AF5)+(AO5/AF5)</f>
        <v>6315.481411119266</v>
      </c>
      <c r="AQ5" s="42">
        <f aca="true" t="shared" si="11" ref="AQ5:AQ68">AK5-U5</f>
        <v>-7728071.474999994</v>
      </c>
      <c r="AR5" s="5">
        <f aca="true" t="shared" si="12" ref="AR5:AR68">AO5-Y5</f>
        <v>0</v>
      </c>
      <c r="AS5" s="5">
        <f aca="true" t="shared" si="13" ref="AS5:AS68">-(AQ5+AR5)</f>
        <v>7728071.474999994</v>
      </c>
      <c r="AT5" s="53">
        <f aca="true" t="shared" si="14" ref="AT5:AT68">(AQ5+AR5)/H5</f>
        <v>-0.02919800972607606</v>
      </c>
      <c r="AU5" s="78"/>
      <c r="AV5" s="5">
        <v>264678022.49199998</v>
      </c>
      <c r="AW5" s="5">
        <v>202975924.725</v>
      </c>
      <c r="AX5" s="82">
        <f aca="true" t="shared" si="15" ref="AX5:AX68">AV5*$AW$185</f>
        <v>83151.11933497191</v>
      </c>
    </row>
    <row r="6" spans="1:50" ht="15">
      <c r="A6" s="2" t="s">
        <v>7</v>
      </c>
      <c r="B6" s="2" t="s">
        <v>10</v>
      </c>
      <c r="C6" s="3">
        <v>7020.8</v>
      </c>
      <c r="D6" s="4">
        <v>5505.9</v>
      </c>
      <c r="E6" s="5">
        <v>54691759.32</v>
      </c>
      <c r="F6" s="5">
        <v>-3830203.58</v>
      </c>
      <c r="G6" s="5">
        <v>0</v>
      </c>
      <c r="H6" s="5">
        <f t="shared" si="0"/>
        <v>50861555.74</v>
      </c>
      <c r="I6" s="5">
        <v>13891505.31</v>
      </c>
      <c r="J6" s="5">
        <v>963714.3</v>
      </c>
      <c r="K6" s="5">
        <v>36006336.13</v>
      </c>
      <c r="L6" s="5">
        <v>0</v>
      </c>
      <c r="M6" s="32">
        <f t="shared" si="1"/>
        <v>7244.410286577028</v>
      </c>
      <c r="N6" s="57">
        <f t="shared" si="2"/>
        <v>-0.0700325538549525</v>
      </c>
      <c r="P6" s="3">
        <v>7020.8</v>
      </c>
      <c r="Q6" s="4">
        <v>5505.9</v>
      </c>
      <c r="R6" s="5">
        <v>54691759.32</v>
      </c>
      <c r="S6" s="5">
        <v>-4430126.31</v>
      </c>
      <c r="T6" s="5">
        <v>0</v>
      </c>
      <c r="U6" s="5">
        <f t="shared" si="3"/>
        <v>50261633.01</v>
      </c>
      <c r="V6" s="5">
        <v>13891505.31</v>
      </c>
      <c r="W6" s="5">
        <v>963714.3</v>
      </c>
      <c r="X6" s="5">
        <v>35406413.4</v>
      </c>
      <c r="Y6" s="5">
        <v>0</v>
      </c>
      <c r="Z6" s="32">
        <f t="shared" si="4"/>
        <v>7158.960946046034</v>
      </c>
      <c r="AA6" s="42">
        <f t="shared" si="5"/>
        <v>-599922.7300000042</v>
      </c>
      <c r="AB6" s="5">
        <f t="shared" si="6"/>
        <v>0</v>
      </c>
      <c r="AC6" s="5">
        <f t="shared" si="7"/>
        <v>599922.7300000042</v>
      </c>
      <c r="AD6" s="56">
        <f t="shared" si="8"/>
        <v>-0.011795209982698106</v>
      </c>
      <c r="AF6" s="3">
        <v>7020.8</v>
      </c>
      <c r="AG6" s="4">
        <v>5505.9</v>
      </c>
      <c r="AH6" s="5">
        <v>54691759.32</v>
      </c>
      <c r="AI6" s="5">
        <v>-5915058.43</v>
      </c>
      <c r="AJ6" s="5">
        <v>0</v>
      </c>
      <c r="AK6" s="5">
        <f t="shared" si="9"/>
        <v>48776700.89</v>
      </c>
      <c r="AL6" s="5">
        <v>13891505.31</v>
      </c>
      <c r="AM6" s="5">
        <v>963714.3</v>
      </c>
      <c r="AN6" s="5">
        <v>33921481.28</v>
      </c>
      <c r="AO6" s="5">
        <v>0</v>
      </c>
      <c r="AP6" s="32">
        <f t="shared" si="10"/>
        <v>6947.456257121696</v>
      </c>
      <c r="AQ6" s="42">
        <f t="shared" si="11"/>
        <v>-1484932.1199999973</v>
      </c>
      <c r="AR6" s="5">
        <f t="shared" si="12"/>
        <v>0</v>
      </c>
      <c r="AS6" s="5">
        <f t="shared" si="13"/>
        <v>1484932.1199999973</v>
      </c>
      <c r="AT6" s="53">
        <f t="shared" si="14"/>
        <v>-0.029195570178601013</v>
      </c>
      <c r="AU6" s="78"/>
      <c r="AV6" s="5">
        <v>50861555.74</v>
      </c>
      <c r="AW6" s="5">
        <v>33921481.28</v>
      </c>
      <c r="AX6" s="82">
        <f t="shared" si="15"/>
        <v>15978.641713733126</v>
      </c>
    </row>
    <row r="7" spans="1:50" ht="15">
      <c r="A7" s="2" t="s">
        <v>7</v>
      </c>
      <c r="B7" s="2" t="s">
        <v>11</v>
      </c>
      <c r="C7" s="3">
        <v>14228.4</v>
      </c>
      <c r="D7" s="4">
        <v>4359.9</v>
      </c>
      <c r="E7" s="5">
        <v>102608152.35</v>
      </c>
      <c r="F7" s="5">
        <v>-7185910.95</v>
      </c>
      <c r="G7" s="5">
        <v>-2715067.188</v>
      </c>
      <c r="H7" s="5">
        <f t="shared" si="0"/>
        <v>92707174.212</v>
      </c>
      <c r="I7" s="5">
        <v>20511325.98</v>
      </c>
      <c r="J7" s="5">
        <v>1490488.02</v>
      </c>
      <c r="K7" s="5">
        <v>70705360.212</v>
      </c>
      <c r="L7" s="5">
        <v>0</v>
      </c>
      <c r="M7" s="32">
        <f t="shared" si="1"/>
        <v>6515.642954372945</v>
      </c>
      <c r="N7" s="57">
        <f t="shared" si="2"/>
        <v>-0.07003255380224183</v>
      </c>
      <c r="P7" s="3">
        <v>14228.4</v>
      </c>
      <c r="Q7" s="4">
        <v>4359.9</v>
      </c>
      <c r="R7" s="5">
        <v>102608152.35</v>
      </c>
      <c r="S7" s="5">
        <v>-8311436.33</v>
      </c>
      <c r="T7" s="5">
        <v>-2682902.1149999998</v>
      </c>
      <c r="U7" s="5">
        <f t="shared" si="3"/>
        <v>91613813.905</v>
      </c>
      <c r="V7" s="5">
        <v>20511325.98</v>
      </c>
      <c r="W7" s="5">
        <v>1490488.02</v>
      </c>
      <c r="X7" s="5">
        <v>69611858.227</v>
      </c>
      <c r="Y7" s="5">
        <v>0</v>
      </c>
      <c r="Z7" s="32">
        <f t="shared" si="4"/>
        <v>6438.79943669</v>
      </c>
      <c r="AA7" s="42">
        <f t="shared" si="5"/>
        <v>-1093360.3069999963</v>
      </c>
      <c r="AB7" s="5">
        <f t="shared" si="6"/>
        <v>0</v>
      </c>
      <c r="AC7" s="5">
        <f t="shared" si="7"/>
        <v>1093360.3069999963</v>
      </c>
      <c r="AD7" s="56">
        <f t="shared" si="8"/>
        <v>-0.01179369683407384</v>
      </c>
      <c r="AF7" s="3">
        <v>14228.4</v>
      </c>
      <c r="AG7" s="4">
        <v>4359.9</v>
      </c>
      <c r="AH7" s="5">
        <v>102608152.35</v>
      </c>
      <c r="AI7" s="5">
        <v>-11097343.07</v>
      </c>
      <c r="AJ7" s="5">
        <v>-2603774.952</v>
      </c>
      <c r="AK7" s="5">
        <f t="shared" si="9"/>
        <v>88907034.328</v>
      </c>
      <c r="AL7" s="5">
        <v>20511325.98</v>
      </c>
      <c r="AM7" s="5">
        <v>1490488.02</v>
      </c>
      <c r="AN7" s="5">
        <v>66905220.328</v>
      </c>
      <c r="AO7" s="5">
        <v>0</v>
      </c>
      <c r="AP7" s="32">
        <f t="shared" si="10"/>
        <v>6248.5616322285005</v>
      </c>
      <c r="AQ7" s="42">
        <f t="shared" si="11"/>
        <v>-2706779.577000007</v>
      </c>
      <c r="AR7" s="5">
        <f t="shared" si="12"/>
        <v>0</v>
      </c>
      <c r="AS7" s="5">
        <f t="shared" si="13"/>
        <v>2706779.577000007</v>
      </c>
      <c r="AT7" s="53">
        <f t="shared" si="14"/>
        <v>-0.029197088574938378</v>
      </c>
      <c r="AU7" s="78"/>
      <c r="AV7" s="5">
        <v>92707174.212</v>
      </c>
      <c r="AW7" s="5">
        <v>66905220.328</v>
      </c>
      <c r="AX7" s="82">
        <f t="shared" si="15"/>
        <v>29124.840942708197</v>
      </c>
    </row>
    <row r="8" spans="1:50" ht="15">
      <c r="A8" s="2" t="s">
        <v>7</v>
      </c>
      <c r="B8" s="2" t="s">
        <v>12</v>
      </c>
      <c r="C8" s="3">
        <v>1069.9</v>
      </c>
      <c r="D8" s="4">
        <v>263.8</v>
      </c>
      <c r="E8" s="5">
        <v>8037328.6899999995</v>
      </c>
      <c r="F8" s="5">
        <v>-562874.65</v>
      </c>
      <c r="G8" s="5">
        <v>0</v>
      </c>
      <c r="H8" s="5">
        <f t="shared" si="0"/>
        <v>7474454.039999999</v>
      </c>
      <c r="I8" s="5">
        <v>1936225.54</v>
      </c>
      <c r="J8" s="5">
        <v>136121.81</v>
      </c>
      <c r="K8" s="5">
        <v>5402106.6899999995</v>
      </c>
      <c r="L8" s="5">
        <v>0</v>
      </c>
      <c r="M8" s="32">
        <f t="shared" si="1"/>
        <v>6986.123974203195</v>
      </c>
      <c r="N8" s="57">
        <f t="shared" si="2"/>
        <v>-0.0700325533159202</v>
      </c>
      <c r="P8" s="3">
        <v>1069.9</v>
      </c>
      <c r="Q8" s="4">
        <v>263.8</v>
      </c>
      <c r="R8" s="5">
        <v>8037328.6899999995</v>
      </c>
      <c r="S8" s="5">
        <v>-651037.41</v>
      </c>
      <c r="T8" s="5">
        <v>0</v>
      </c>
      <c r="U8" s="5">
        <f t="shared" si="3"/>
        <v>7386291.279999999</v>
      </c>
      <c r="V8" s="5">
        <v>1936225.54</v>
      </c>
      <c r="W8" s="5">
        <v>136121.81</v>
      </c>
      <c r="X8" s="5">
        <v>5313943.93</v>
      </c>
      <c r="Y8" s="5">
        <v>0</v>
      </c>
      <c r="Z8" s="32">
        <f t="shared" si="4"/>
        <v>6903.721170202822</v>
      </c>
      <c r="AA8" s="42">
        <f t="shared" si="5"/>
        <v>-88162.75999999978</v>
      </c>
      <c r="AB8" s="5">
        <f t="shared" si="6"/>
        <v>0</v>
      </c>
      <c r="AC8" s="5">
        <f t="shared" si="7"/>
        <v>88162.75999999978</v>
      </c>
      <c r="AD8" s="56">
        <f t="shared" si="8"/>
        <v>-0.011795210663975103</v>
      </c>
      <c r="AF8" s="3">
        <v>1069.9</v>
      </c>
      <c r="AG8" s="4">
        <v>263.8</v>
      </c>
      <c r="AH8" s="5">
        <v>8037328.6899999995</v>
      </c>
      <c r="AI8" s="5">
        <v>-869258.36</v>
      </c>
      <c r="AJ8" s="5">
        <v>0</v>
      </c>
      <c r="AK8" s="5">
        <f t="shared" si="9"/>
        <v>7168070.329999999</v>
      </c>
      <c r="AL8" s="5">
        <v>1936225.54</v>
      </c>
      <c r="AM8" s="5">
        <v>136121.81</v>
      </c>
      <c r="AN8" s="5">
        <v>5095722.9799999995</v>
      </c>
      <c r="AO8" s="5">
        <v>0</v>
      </c>
      <c r="AP8" s="32">
        <f t="shared" si="10"/>
        <v>6699.757295074304</v>
      </c>
      <c r="AQ8" s="42">
        <f t="shared" si="11"/>
        <v>-218220.9500000002</v>
      </c>
      <c r="AR8" s="5">
        <f t="shared" si="12"/>
        <v>0</v>
      </c>
      <c r="AS8" s="5">
        <f t="shared" si="13"/>
        <v>218220.9500000002</v>
      </c>
      <c r="AT8" s="53">
        <f t="shared" si="14"/>
        <v>-0.029195570516880216</v>
      </c>
      <c r="AU8" s="78"/>
      <c r="AV8" s="5">
        <v>7474454.039999999</v>
      </c>
      <c r="AW8" s="5">
        <v>5095722.9799999995</v>
      </c>
      <c r="AX8" s="82">
        <f t="shared" si="15"/>
        <v>2348.1708605503436</v>
      </c>
    </row>
    <row r="9" spans="1:50" ht="15">
      <c r="A9" s="2" t="s">
        <v>7</v>
      </c>
      <c r="B9" s="2" t="s">
        <v>13</v>
      </c>
      <c r="C9" s="3">
        <v>957.4</v>
      </c>
      <c r="D9" s="4">
        <v>147.6</v>
      </c>
      <c r="E9" s="5">
        <v>7169398.96</v>
      </c>
      <c r="F9" s="5">
        <v>-502091.32</v>
      </c>
      <c r="G9" s="5">
        <v>0</v>
      </c>
      <c r="H9" s="5">
        <f t="shared" si="0"/>
        <v>6667307.64</v>
      </c>
      <c r="I9" s="5">
        <v>2013100.29</v>
      </c>
      <c r="J9" s="5">
        <v>92837.31</v>
      </c>
      <c r="K9" s="5">
        <v>4561370.04</v>
      </c>
      <c r="L9" s="5">
        <v>0</v>
      </c>
      <c r="M9" s="32">
        <f t="shared" si="1"/>
        <v>6963.972884896595</v>
      </c>
      <c r="N9" s="57">
        <f t="shared" si="2"/>
        <v>-0.07003255402597933</v>
      </c>
      <c r="P9" s="3">
        <v>957.4</v>
      </c>
      <c r="Q9" s="4">
        <v>147.6</v>
      </c>
      <c r="R9" s="5">
        <v>7169398.96</v>
      </c>
      <c r="S9" s="5">
        <v>-580733.61</v>
      </c>
      <c r="T9" s="5">
        <v>0</v>
      </c>
      <c r="U9" s="5">
        <f t="shared" si="3"/>
        <v>6588665.35</v>
      </c>
      <c r="V9" s="5">
        <v>2013100.29</v>
      </c>
      <c r="W9" s="5">
        <v>92837.31</v>
      </c>
      <c r="X9" s="5">
        <v>4482727.75</v>
      </c>
      <c r="Y9" s="5">
        <v>0</v>
      </c>
      <c r="Z9" s="32">
        <f t="shared" si="4"/>
        <v>6881.831366200126</v>
      </c>
      <c r="AA9" s="42">
        <f t="shared" si="5"/>
        <v>-78642.29000000004</v>
      </c>
      <c r="AB9" s="5">
        <f t="shared" si="6"/>
        <v>0</v>
      </c>
      <c r="AC9" s="5">
        <f t="shared" si="7"/>
        <v>78642.29000000004</v>
      </c>
      <c r="AD9" s="56">
        <f t="shared" si="8"/>
        <v>-0.0117952094377934</v>
      </c>
      <c r="AF9" s="3">
        <v>957.4</v>
      </c>
      <c r="AG9" s="4">
        <v>147.6</v>
      </c>
      <c r="AH9" s="5">
        <v>7169398.96</v>
      </c>
      <c r="AI9" s="5">
        <v>-775389.46</v>
      </c>
      <c r="AJ9" s="5">
        <v>0</v>
      </c>
      <c r="AK9" s="5">
        <f t="shared" si="9"/>
        <v>6394009.5</v>
      </c>
      <c r="AL9" s="5">
        <v>2013100.29</v>
      </c>
      <c r="AM9" s="5">
        <v>92837.31</v>
      </c>
      <c r="AN9" s="5">
        <v>4288071.9</v>
      </c>
      <c r="AO9" s="5">
        <v>0</v>
      </c>
      <c r="AP9" s="32">
        <f t="shared" si="10"/>
        <v>6678.514205138918</v>
      </c>
      <c r="AQ9" s="42">
        <f t="shared" si="11"/>
        <v>-194655.84999999963</v>
      </c>
      <c r="AR9" s="5">
        <f t="shared" si="12"/>
        <v>0</v>
      </c>
      <c r="AS9" s="5">
        <f t="shared" si="13"/>
        <v>194655.84999999963</v>
      </c>
      <c r="AT9" s="53">
        <f t="shared" si="14"/>
        <v>-0.02919557046268224</v>
      </c>
      <c r="AU9" s="78"/>
      <c r="AV9" s="5">
        <v>6667307.64</v>
      </c>
      <c r="AW9" s="5">
        <v>4288071.9</v>
      </c>
      <c r="AX9" s="82">
        <f t="shared" si="15"/>
        <v>2094.5981385113555</v>
      </c>
    </row>
    <row r="10" spans="1:50" ht="15">
      <c r="A10" s="2" t="s">
        <v>7</v>
      </c>
      <c r="B10" s="2" t="s">
        <v>14</v>
      </c>
      <c r="C10" s="3">
        <v>9516.9</v>
      </c>
      <c r="D10" s="4">
        <v>7796.4</v>
      </c>
      <c r="E10" s="5">
        <v>85314180.85</v>
      </c>
      <c r="F10" s="5">
        <v>-5974769.96</v>
      </c>
      <c r="G10" s="5">
        <v>-11382967.084</v>
      </c>
      <c r="H10" s="5">
        <f t="shared" si="0"/>
        <v>67956443.806</v>
      </c>
      <c r="I10" s="5">
        <v>14007777.66</v>
      </c>
      <c r="J10" s="5">
        <v>1014512.8</v>
      </c>
      <c r="K10" s="5">
        <v>52934153.34600001</v>
      </c>
      <c r="L10" s="5">
        <v>0</v>
      </c>
      <c r="M10" s="32">
        <f t="shared" si="1"/>
        <v>7140.607110088369</v>
      </c>
      <c r="N10" s="57">
        <f t="shared" si="2"/>
        <v>-0.07003255379671151</v>
      </c>
      <c r="P10" s="3">
        <v>9516.9</v>
      </c>
      <c r="Q10" s="4">
        <v>7796.4</v>
      </c>
      <c r="R10" s="5">
        <v>85314180.85</v>
      </c>
      <c r="S10" s="5">
        <v>-6910594.98</v>
      </c>
      <c r="T10" s="5">
        <v>-11248115.534</v>
      </c>
      <c r="U10" s="5">
        <f t="shared" si="3"/>
        <v>67155470.336</v>
      </c>
      <c r="V10" s="5">
        <v>14007777.66</v>
      </c>
      <c r="W10" s="5">
        <v>1014512.8</v>
      </c>
      <c r="X10" s="5">
        <v>52132591.817999996</v>
      </c>
      <c r="Y10" s="5">
        <v>0</v>
      </c>
      <c r="Z10" s="32">
        <f t="shared" si="4"/>
        <v>7056.443835282497</v>
      </c>
      <c r="AA10" s="42">
        <f t="shared" si="5"/>
        <v>-800973.4699999988</v>
      </c>
      <c r="AB10" s="5">
        <f t="shared" si="6"/>
        <v>0</v>
      </c>
      <c r="AC10" s="5">
        <f t="shared" si="7"/>
        <v>800973.4699999988</v>
      </c>
      <c r="AD10" s="56">
        <f t="shared" si="8"/>
        <v>-0.011786571296852932</v>
      </c>
      <c r="AF10" s="3">
        <v>9516.9</v>
      </c>
      <c r="AG10" s="4">
        <v>7796.4</v>
      </c>
      <c r="AH10" s="5">
        <v>85314180.85</v>
      </c>
      <c r="AI10" s="5">
        <v>-9226954.31</v>
      </c>
      <c r="AJ10" s="5">
        <v>-10916376.274</v>
      </c>
      <c r="AK10" s="5">
        <f t="shared" si="9"/>
        <v>65170850.26599999</v>
      </c>
      <c r="AL10" s="5">
        <v>14007777.66</v>
      </c>
      <c r="AM10" s="5">
        <v>1014512.8</v>
      </c>
      <c r="AN10" s="5">
        <v>50148559.805999994</v>
      </c>
      <c r="AO10" s="5">
        <v>0</v>
      </c>
      <c r="AP10" s="32">
        <f t="shared" si="10"/>
        <v>6847.907434773928</v>
      </c>
      <c r="AQ10" s="42">
        <f t="shared" si="11"/>
        <v>-1984620.0700000077</v>
      </c>
      <c r="AR10" s="5">
        <f t="shared" si="12"/>
        <v>0</v>
      </c>
      <c r="AS10" s="5">
        <f t="shared" si="13"/>
        <v>1984620.0700000077</v>
      </c>
      <c r="AT10" s="53">
        <f t="shared" si="14"/>
        <v>-0.029204295558279084</v>
      </c>
      <c r="AU10" s="78"/>
      <c r="AV10" s="5">
        <v>67956443.806</v>
      </c>
      <c r="AW10" s="5">
        <v>50148559.805999994</v>
      </c>
      <c r="AX10" s="82">
        <f t="shared" si="15"/>
        <v>21349.163467714105</v>
      </c>
    </row>
    <row r="11" spans="1:50" ht="15">
      <c r="A11" s="2" t="s">
        <v>15</v>
      </c>
      <c r="B11" s="2" t="s">
        <v>15</v>
      </c>
      <c r="C11" s="3">
        <v>2109.7</v>
      </c>
      <c r="D11" s="4">
        <v>1214.1</v>
      </c>
      <c r="E11" s="5">
        <v>14982485.360000001</v>
      </c>
      <c r="F11" s="5">
        <v>-1049261.71</v>
      </c>
      <c r="G11" s="5">
        <v>0</v>
      </c>
      <c r="H11" s="5">
        <f t="shared" si="0"/>
        <v>13933223.650000002</v>
      </c>
      <c r="I11" s="5">
        <v>3143733.01</v>
      </c>
      <c r="J11" s="5">
        <v>336460.62</v>
      </c>
      <c r="K11" s="5">
        <v>10453030.020000003</v>
      </c>
      <c r="L11" s="5">
        <v>0</v>
      </c>
      <c r="M11" s="32">
        <f t="shared" si="1"/>
        <v>6604.3625396975885</v>
      </c>
      <c r="N11" s="57">
        <f t="shared" si="2"/>
        <v>-0.07003255366438081</v>
      </c>
      <c r="P11" s="3">
        <v>2109.7</v>
      </c>
      <c r="Q11" s="4">
        <v>1214.1</v>
      </c>
      <c r="R11" s="5">
        <v>14982485.360000001</v>
      </c>
      <c r="S11" s="5">
        <v>-1213607.01</v>
      </c>
      <c r="T11" s="5">
        <v>0</v>
      </c>
      <c r="U11" s="5">
        <f t="shared" si="3"/>
        <v>13768878.350000001</v>
      </c>
      <c r="V11" s="5">
        <v>3143733.01</v>
      </c>
      <c r="W11" s="5">
        <v>336460.62</v>
      </c>
      <c r="X11" s="5">
        <v>10288684.720000003</v>
      </c>
      <c r="Y11" s="5">
        <v>0</v>
      </c>
      <c r="Z11" s="32">
        <f t="shared" si="4"/>
        <v>6526.462696117933</v>
      </c>
      <c r="AA11" s="42">
        <f t="shared" si="5"/>
        <v>-164345.30000000075</v>
      </c>
      <c r="AB11" s="5">
        <f t="shared" si="6"/>
        <v>0</v>
      </c>
      <c r="AC11" s="5">
        <f t="shared" si="7"/>
        <v>164345.30000000075</v>
      </c>
      <c r="AD11" s="56">
        <f t="shared" si="8"/>
        <v>-0.011795210076887032</v>
      </c>
      <c r="AF11" s="3">
        <v>2109.7</v>
      </c>
      <c r="AG11" s="4">
        <v>1214.1</v>
      </c>
      <c r="AH11" s="5">
        <v>14982485.360000001</v>
      </c>
      <c r="AI11" s="5">
        <v>-1620395.42</v>
      </c>
      <c r="AJ11" s="5">
        <v>0</v>
      </c>
      <c r="AK11" s="5">
        <f t="shared" si="9"/>
        <v>13362089.940000001</v>
      </c>
      <c r="AL11" s="5">
        <v>3143733.01</v>
      </c>
      <c r="AM11" s="5">
        <v>336460.62</v>
      </c>
      <c r="AN11" s="5">
        <v>9881896.310000002</v>
      </c>
      <c r="AO11" s="5">
        <v>0</v>
      </c>
      <c r="AP11" s="32">
        <f t="shared" si="10"/>
        <v>6333.644565578045</v>
      </c>
      <c r="AQ11" s="42">
        <f t="shared" si="11"/>
        <v>-406788.41000000015</v>
      </c>
      <c r="AR11" s="5">
        <f t="shared" si="12"/>
        <v>0</v>
      </c>
      <c r="AS11" s="5">
        <f t="shared" si="13"/>
        <v>406788.41000000015</v>
      </c>
      <c r="AT11" s="53">
        <f t="shared" si="14"/>
        <v>-0.029195570258430472</v>
      </c>
      <c r="AU11" s="78"/>
      <c r="AV11" s="5">
        <v>13933223.650000002</v>
      </c>
      <c r="AW11" s="5">
        <v>9881896.310000002</v>
      </c>
      <c r="AX11" s="82">
        <f t="shared" si="15"/>
        <v>4377.2547925735735</v>
      </c>
    </row>
    <row r="12" spans="1:50" ht="15">
      <c r="A12" s="2" t="s">
        <v>15</v>
      </c>
      <c r="B12" s="2" t="s">
        <v>16</v>
      </c>
      <c r="C12" s="3">
        <v>304.2</v>
      </c>
      <c r="D12" s="4">
        <v>146.3</v>
      </c>
      <c r="E12" s="5">
        <v>2905130.98</v>
      </c>
      <c r="F12" s="5">
        <v>-203453.74</v>
      </c>
      <c r="G12" s="5">
        <v>0</v>
      </c>
      <c r="H12" s="5">
        <f t="shared" si="0"/>
        <v>2701677.24</v>
      </c>
      <c r="I12" s="5">
        <v>614744.21</v>
      </c>
      <c r="J12" s="5">
        <v>57382.57</v>
      </c>
      <c r="K12" s="5">
        <v>2029550.4600000002</v>
      </c>
      <c r="L12" s="5">
        <v>0</v>
      </c>
      <c r="M12" s="32">
        <f t="shared" si="1"/>
        <v>8881.25325443787</v>
      </c>
      <c r="N12" s="57">
        <f t="shared" si="2"/>
        <v>-0.07003255323104227</v>
      </c>
      <c r="P12" s="3">
        <v>304.2</v>
      </c>
      <c r="Q12" s="4">
        <v>146.3</v>
      </c>
      <c r="R12" s="5">
        <v>2905130.98</v>
      </c>
      <c r="S12" s="5">
        <v>-235320.59</v>
      </c>
      <c r="T12" s="5">
        <v>0</v>
      </c>
      <c r="U12" s="5">
        <f t="shared" si="3"/>
        <v>2669810.39</v>
      </c>
      <c r="V12" s="5">
        <v>614744.21</v>
      </c>
      <c r="W12" s="5">
        <v>57382.57</v>
      </c>
      <c r="X12" s="5">
        <v>1997683.61</v>
      </c>
      <c r="Y12" s="5">
        <v>0</v>
      </c>
      <c r="Z12" s="32">
        <f t="shared" si="4"/>
        <v>8776.497008547009</v>
      </c>
      <c r="AA12" s="42">
        <f t="shared" si="5"/>
        <v>-31866.850000000093</v>
      </c>
      <c r="AB12" s="5">
        <f t="shared" si="6"/>
        <v>0</v>
      </c>
      <c r="AC12" s="5">
        <f t="shared" si="7"/>
        <v>31866.850000000093</v>
      </c>
      <c r="AD12" s="56">
        <f t="shared" si="8"/>
        <v>-0.011795209852676588</v>
      </c>
      <c r="AF12" s="3">
        <v>304.2</v>
      </c>
      <c r="AG12" s="4">
        <v>146.3</v>
      </c>
      <c r="AH12" s="5">
        <v>2905130.98</v>
      </c>
      <c r="AI12" s="5">
        <v>-314197.6</v>
      </c>
      <c r="AJ12" s="5">
        <v>0</v>
      </c>
      <c r="AK12" s="5">
        <f t="shared" si="9"/>
        <v>2590933.38</v>
      </c>
      <c r="AL12" s="5">
        <v>614744.21</v>
      </c>
      <c r="AM12" s="5">
        <v>57382.57</v>
      </c>
      <c r="AN12" s="5">
        <v>1918806.5999999999</v>
      </c>
      <c r="AO12" s="5">
        <v>0</v>
      </c>
      <c r="AP12" s="32">
        <f t="shared" si="10"/>
        <v>8517.203747534517</v>
      </c>
      <c r="AQ12" s="42">
        <f t="shared" si="11"/>
        <v>-78877.01000000024</v>
      </c>
      <c r="AR12" s="5">
        <f t="shared" si="12"/>
        <v>0</v>
      </c>
      <c r="AS12" s="5">
        <f t="shared" si="13"/>
        <v>78877.01000000024</v>
      </c>
      <c r="AT12" s="53">
        <f t="shared" si="14"/>
        <v>-0.029195571118628603</v>
      </c>
      <c r="AU12" s="78"/>
      <c r="AV12" s="5">
        <v>2701677.24</v>
      </c>
      <c r="AW12" s="5">
        <v>1918806.5999999999</v>
      </c>
      <c r="AX12" s="82">
        <f t="shared" si="15"/>
        <v>848.7576130149138</v>
      </c>
    </row>
    <row r="13" spans="1:50" ht="15">
      <c r="A13" s="2" t="s">
        <v>17</v>
      </c>
      <c r="B13" s="2" t="s">
        <v>18</v>
      </c>
      <c r="C13" s="3">
        <v>3046.9</v>
      </c>
      <c r="D13" s="4">
        <v>1453.3</v>
      </c>
      <c r="E13" s="5">
        <v>22646425.29</v>
      </c>
      <c r="F13" s="5">
        <v>-1585987</v>
      </c>
      <c r="G13" s="5">
        <v>0</v>
      </c>
      <c r="H13" s="5">
        <f t="shared" si="0"/>
        <v>21060438.29</v>
      </c>
      <c r="I13" s="5">
        <v>9185806.19</v>
      </c>
      <c r="J13" s="5">
        <v>625463.99</v>
      </c>
      <c r="K13" s="5">
        <v>11249168.11</v>
      </c>
      <c r="L13" s="5">
        <v>0</v>
      </c>
      <c r="M13" s="32">
        <f t="shared" si="1"/>
        <v>6912.0871344645375</v>
      </c>
      <c r="N13" s="57">
        <f t="shared" si="2"/>
        <v>-0.07003255391041012</v>
      </c>
      <c r="P13" s="3">
        <v>3046.9</v>
      </c>
      <c r="Q13" s="4">
        <v>1453.3</v>
      </c>
      <c r="R13" s="5">
        <v>22646425.29</v>
      </c>
      <c r="S13" s="5">
        <v>-1834399.29</v>
      </c>
      <c r="T13" s="5">
        <v>0</v>
      </c>
      <c r="U13" s="5">
        <f t="shared" si="3"/>
        <v>20812026</v>
      </c>
      <c r="V13" s="5">
        <v>9185806.19</v>
      </c>
      <c r="W13" s="5">
        <v>625463.99</v>
      </c>
      <c r="X13" s="5">
        <v>11000755.82</v>
      </c>
      <c r="Y13" s="5">
        <v>0</v>
      </c>
      <c r="Z13" s="32">
        <f t="shared" si="4"/>
        <v>6830.5576159375105</v>
      </c>
      <c r="AA13" s="42">
        <f t="shared" si="5"/>
        <v>-248412.2899999991</v>
      </c>
      <c r="AB13" s="5">
        <f t="shared" si="6"/>
        <v>0</v>
      </c>
      <c r="AC13" s="5">
        <f t="shared" si="7"/>
        <v>248412.2899999991</v>
      </c>
      <c r="AD13" s="56">
        <f t="shared" si="8"/>
        <v>-0.011795209889717785</v>
      </c>
      <c r="AF13" s="3">
        <v>3046.9</v>
      </c>
      <c r="AG13" s="4">
        <v>1453.3</v>
      </c>
      <c r="AH13" s="5">
        <v>22646425.29</v>
      </c>
      <c r="AI13" s="5">
        <v>-2449270.79</v>
      </c>
      <c r="AJ13" s="5">
        <v>0</v>
      </c>
      <c r="AK13" s="5">
        <f t="shared" si="9"/>
        <v>20197154.5</v>
      </c>
      <c r="AL13" s="5">
        <v>9185806.19</v>
      </c>
      <c r="AM13" s="5">
        <v>625463.99</v>
      </c>
      <c r="AN13" s="5">
        <v>10385884.32</v>
      </c>
      <c r="AO13" s="5">
        <v>0</v>
      </c>
      <c r="AP13" s="32">
        <f t="shared" si="10"/>
        <v>6628.755292264268</v>
      </c>
      <c r="AQ13" s="42">
        <f t="shared" si="11"/>
        <v>-614871.5</v>
      </c>
      <c r="AR13" s="5">
        <f t="shared" si="12"/>
        <v>0</v>
      </c>
      <c r="AS13" s="5">
        <f t="shared" si="13"/>
        <v>614871.5</v>
      </c>
      <c r="AT13" s="53">
        <f t="shared" si="14"/>
        <v>-0.02919556998450292</v>
      </c>
      <c r="AU13" s="78"/>
      <c r="AV13" s="5">
        <v>21060438.29</v>
      </c>
      <c r="AW13" s="5">
        <v>10385884.32</v>
      </c>
      <c r="AX13" s="82">
        <f t="shared" si="15"/>
        <v>6616.3370914240995</v>
      </c>
    </row>
    <row r="14" spans="1:50" ht="15">
      <c r="A14" s="2" t="s">
        <v>17</v>
      </c>
      <c r="B14" s="2" t="s">
        <v>19</v>
      </c>
      <c r="C14" s="3">
        <v>1495.8</v>
      </c>
      <c r="D14" s="4">
        <v>1187</v>
      </c>
      <c r="E14" s="5">
        <v>12652167.64</v>
      </c>
      <c r="F14" s="5">
        <v>-886063.61</v>
      </c>
      <c r="G14" s="5">
        <v>0</v>
      </c>
      <c r="H14" s="5">
        <f t="shared" si="0"/>
        <v>11766104.030000001</v>
      </c>
      <c r="I14" s="5">
        <v>3308181.77</v>
      </c>
      <c r="J14" s="5">
        <v>241459.6</v>
      </c>
      <c r="K14" s="5">
        <v>8216462.660000002</v>
      </c>
      <c r="L14" s="5">
        <v>0</v>
      </c>
      <c r="M14" s="32">
        <f t="shared" si="1"/>
        <v>7866.094417702902</v>
      </c>
      <c r="N14" s="57">
        <f t="shared" si="2"/>
        <v>-0.07003255372610602</v>
      </c>
      <c r="P14" s="3">
        <v>1495.8</v>
      </c>
      <c r="Q14" s="4">
        <v>1187</v>
      </c>
      <c r="R14" s="5">
        <v>12652167.64</v>
      </c>
      <c r="S14" s="5">
        <v>-1024847.28</v>
      </c>
      <c r="T14" s="5">
        <v>0</v>
      </c>
      <c r="U14" s="5">
        <f t="shared" si="3"/>
        <v>11627320.360000001</v>
      </c>
      <c r="V14" s="5">
        <v>3308181.77</v>
      </c>
      <c r="W14" s="5">
        <v>241459.6</v>
      </c>
      <c r="X14" s="5">
        <v>8077678.990000002</v>
      </c>
      <c r="Y14" s="5">
        <v>0</v>
      </c>
      <c r="Z14" s="32">
        <f t="shared" si="4"/>
        <v>7773.312180772832</v>
      </c>
      <c r="AA14" s="42">
        <f t="shared" si="5"/>
        <v>-138783.66999999993</v>
      </c>
      <c r="AB14" s="5">
        <f t="shared" si="6"/>
        <v>0</v>
      </c>
      <c r="AC14" s="5">
        <f t="shared" si="7"/>
        <v>138783.66999999993</v>
      </c>
      <c r="AD14" s="56">
        <f t="shared" si="8"/>
        <v>-0.011795210177144754</v>
      </c>
      <c r="AF14" s="3">
        <v>1495.8</v>
      </c>
      <c r="AG14" s="4">
        <v>1187</v>
      </c>
      <c r="AH14" s="5">
        <v>12652167.64</v>
      </c>
      <c r="AI14" s="5">
        <v>-1368365.39</v>
      </c>
      <c r="AJ14" s="5">
        <v>0</v>
      </c>
      <c r="AK14" s="5">
        <f t="shared" si="9"/>
        <v>11283802.25</v>
      </c>
      <c r="AL14" s="5">
        <v>3308181.77</v>
      </c>
      <c r="AM14" s="5">
        <v>241459.6</v>
      </c>
      <c r="AN14" s="5">
        <v>7734160.880000001</v>
      </c>
      <c r="AO14" s="5">
        <v>0</v>
      </c>
      <c r="AP14" s="32">
        <f t="shared" si="10"/>
        <v>7543.657073138121</v>
      </c>
      <c r="AQ14" s="42">
        <f t="shared" si="11"/>
        <v>-343518.11000000127</v>
      </c>
      <c r="AR14" s="5">
        <f t="shared" si="12"/>
        <v>0</v>
      </c>
      <c r="AS14" s="5">
        <f t="shared" si="13"/>
        <v>343518.11000000127</v>
      </c>
      <c r="AT14" s="53">
        <f t="shared" si="14"/>
        <v>-0.029195569674051337</v>
      </c>
      <c r="AU14" s="78"/>
      <c r="AV14" s="5">
        <v>11766104.030000001</v>
      </c>
      <c r="AW14" s="5">
        <v>7734160.880000001</v>
      </c>
      <c r="AX14" s="82">
        <f t="shared" si="15"/>
        <v>3696.4335425159657</v>
      </c>
    </row>
    <row r="15" spans="1:50" ht="15">
      <c r="A15" s="2" t="s">
        <v>17</v>
      </c>
      <c r="B15" s="2" t="s">
        <v>20</v>
      </c>
      <c r="C15" s="3">
        <v>49395.8</v>
      </c>
      <c r="D15" s="4">
        <v>10830.8</v>
      </c>
      <c r="E15" s="5">
        <v>356578280.55</v>
      </c>
      <c r="F15" s="5">
        <v>-24972087.62</v>
      </c>
      <c r="G15" s="5">
        <v>0</v>
      </c>
      <c r="H15" s="5">
        <f t="shared" si="0"/>
        <v>331606192.93</v>
      </c>
      <c r="I15" s="5">
        <v>121380013.09</v>
      </c>
      <c r="J15" s="5">
        <v>8740620.45</v>
      </c>
      <c r="K15" s="5">
        <v>201485559.39000002</v>
      </c>
      <c r="L15" s="5">
        <v>0</v>
      </c>
      <c r="M15" s="32">
        <f t="shared" si="1"/>
        <v>6713.246732110827</v>
      </c>
      <c r="N15" s="57">
        <f t="shared" si="2"/>
        <v>-0.07003255380973315</v>
      </c>
      <c r="P15" s="3">
        <v>49395.8</v>
      </c>
      <c r="Q15" s="4">
        <v>10830.8</v>
      </c>
      <c r="R15" s="5">
        <v>356578280.55</v>
      </c>
      <c r="S15" s="5">
        <v>-28883452.31</v>
      </c>
      <c r="T15" s="5">
        <v>0</v>
      </c>
      <c r="U15" s="5">
        <f t="shared" si="3"/>
        <v>327694828.24</v>
      </c>
      <c r="V15" s="5">
        <v>121380013.09</v>
      </c>
      <c r="W15" s="5">
        <v>8740620.45</v>
      </c>
      <c r="X15" s="5">
        <v>197574194.70000002</v>
      </c>
      <c r="Y15" s="5">
        <v>0</v>
      </c>
      <c r="Z15" s="32">
        <f t="shared" si="4"/>
        <v>6634.062576980229</v>
      </c>
      <c r="AA15" s="42">
        <f t="shared" si="5"/>
        <v>-3911364.6899999976</v>
      </c>
      <c r="AB15" s="5">
        <f t="shared" si="6"/>
        <v>0</v>
      </c>
      <c r="AC15" s="5">
        <f t="shared" si="7"/>
        <v>3911364.6899999976</v>
      </c>
      <c r="AD15" s="56">
        <f t="shared" si="8"/>
        <v>-0.011795210021381182</v>
      </c>
      <c r="AF15" s="3">
        <v>49395.8</v>
      </c>
      <c r="AG15" s="4">
        <v>10830.8</v>
      </c>
      <c r="AH15" s="5">
        <v>356578280.55</v>
      </c>
      <c r="AI15" s="5">
        <v>-38564884.17</v>
      </c>
      <c r="AJ15" s="5">
        <v>0</v>
      </c>
      <c r="AK15" s="5">
        <f t="shared" si="9"/>
        <v>318013396.38</v>
      </c>
      <c r="AL15" s="5">
        <v>121380013.09</v>
      </c>
      <c r="AM15" s="5">
        <v>8740620.45</v>
      </c>
      <c r="AN15" s="5">
        <v>187892762.84</v>
      </c>
      <c r="AO15" s="5">
        <v>0</v>
      </c>
      <c r="AP15" s="32">
        <f t="shared" si="10"/>
        <v>6438.065511237797</v>
      </c>
      <c r="AQ15" s="42">
        <f t="shared" si="11"/>
        <v>-9681431.860000014</v>
      </c>
      <c r="AR15" s="5">
        <f t="shared" si="12"/>
        <v>0</v>
      </c>
      <c r="AS15" s="5">
        <f t="shared" si="13"/>
        <v>9681431.860000014</v>
      </c>
      <c r="AT15" s="53">
        <f t="shared" si="14"/>
        <v>-0.029195570126290447</v>
      </c>
      <c r="AU15" s="78"/>
      <c r="AV15" s="5">
        <v>331606192.93</v>
      </c>
      <c r="AW15" s="5">
        <v>187892762.84</v>
      </c>
      <c r="AX15" s="82">
        <f t="shared" si="15"/>
        <v>104177.24093949495</v>
      </c>
    </row>
    <row r="16" spans="1:50" ht="15">
      <c r="A16" s="2" t="s">
        <v>17</v>
      </c>
      <c r="B16" s="2" t="s">
        <v>21</v>
      </c>
      <c r="C16" s="3">
        <v>15054.6</v>
      </c>
      <c r="D16" s="4">
        <v>2705.5</v>
      </c>
      <c r="E16" s="5">
        <v>105680263.01</v>
      </c>
      <c r="F16" s="5">
        <v>-7401058.71</v>
      </c>
      <c r="G16" s="5">
        <v>0</v>
      </c>
      <c r="H16" s="5">
        <f t="shared" si="0"/>
        <v>98279204.30000001</v>
      </c>
      <c r="I16" s="5">
        <v>33721107.52</v>
      </c>
      <c r="J16" s="5">
        <v>2413868.65</v>
      </c>
      <c r="K16" s="5">
        <v>62144228.13000001</v>
      </c>
      <c r="L16" s="5">
        <v>0</v>
      </c>
      <c r="M16" s="32">
        <f t="shared" si="1"/>
        <v>6528.184362254727</v>
      </c>
      <c r="N16" s="57">
        <f t="shared" si="2"/>
        <v>-0.07003255384876998</v>
      </c>
      <c r="P16" s="3">
        <v>15054.6</v>
      </c>
      <c r="Q16" s="4">
        <v>2705.5</v>
      </c>
      <c r="R16" s="5">
        <v>105680263.01</v>
      </c>
      <c r="S16" s="5">
        <v>-8560282.56</v>
      </c>
      <c r="T16" s="5">
        <v>0</v>
      </c>
      <c r="U16" s="5">
        <f t="shared" si="3"/>
        <v>97119980.45</v>
      </c>
      <c r="V16" s="5">
        <v>33721107.52</v>
      </c>
      <c r="W16" s="5">
        <v>2413868.65</v>
      </c>
      <c r="X16" s="5">
        <v>60985004.28</v>
      </c>
      <c r="Y16" s="5">
        <v>0</v>
      </c>
      <c r="Z16" s="32">
        <f t="shared" si="4"/>
        <v>6451.183057005832</v>
      </c>
      <c r="AA16" s="42">
        <f t="shared" si="5"/>
        <v>-1159223.850000009</v>
      </c>
      <c r="AB16" s="5">
        <f t="shared" si="6"/>
        <v>0</v>
      </c>
      <c r="AC16" s="5">
        <f t="shared" si="7"/>
        <v>1159223.850000009</v>
      </c>
      <c r="AD16" s="56">
        <f t="shared" si="8"/>
        <v>-0.011795209965899254</v>
      </c>
      <c r="AF16" s="3">
        <v>15054.6</v>
      </c>
      <c r="AG16" s="4">
        <v>2705.5</v>
      </c>
      <c r="AH16" s="5">
        <v>105680263.01</v>
      </c>
      <c r="AI16" s="5">
        <v>-11429599.96</v>
      </c>
      <c r="AJ16" s="5">
        <v>0</v>
      </c>
      <c r="AK16" s="5">
        <f t="shared" si="9"/>
        <v>94250663.05000001</v>
      </c>
      <c r="AL16" s="5">
        <v>33721107.52</v>
      </c>
      <c r="AM16" s="5">
        <v>2413868.65</v>
      </c>
      <c r="AN16" s="5">
        <v>58115686.88000001</v>
      </c>
      <c r="AO16" s="5">
        <v>0</v>
      </c>
      <c r="AP16" s="32">
        <f t="shared" si="10"/>
        <v>6260.588992733119</v>
      </c>
      <c r="AQ16" s="42">
        <f t="shared" si="11"/>
        <v>-2869317.399999991</v>
      </c>
      <c r="AR16" s="5">
        <f t="shared" si="12"/>
        <v>0</v>
      </c>
      <c r="AS16" s="5">
        <f t="shared" si="13"/>
        <v>2869317.399999991</v>
      </c>
      <c r="AT16" s="53">
        <f t="shared" si="14"/>
        <v>-0.029195570115131575</v>
      </c>
      <c r="AU16" s="78"/>
      <c r="AV16" s="5">
        <v>98279204.30000001</v>
      </c>
      <c r="AW16" s="5">
        <v>58115686.88000001</v>
      </c>
      <c r="AX16" s="82">
        <f t="shared" si="15"/>
        <v>30875.347216040154</v>
      </c>
    </row>
    <row r="17" spans="1:50" ht="15">
      <c r="A17" s="2" t="s">
        <v>17</v>
      </c>
      <c r="B17" s="2" t="s">
        <v>22</v>
      </c>
      <c r="C17" s="3">
        <v>157.6</v>
      </c>
      <c r="D17" s="4">
        <v>70.8</v>
      </c>
      <c r="E17" s="5">
        <v>2139798.07</v>
      </c>
      <c r="F17" s="5">
        <v>-149855.52</v>
      </c>
      <c r="G17" s="5">
        <v>0</v>
      </c>
      <c r="H17" s="5">
        <f t="shared" si="0"/>
        <v>1989942.5499999998</v>
      </c>
      <c r="I17" s="5">
        <v>563660.64</v>
      </c>
      <c r="J17" s="5">
        <v>38638.67</v>
      </c>
      <c r="K17" s="5">
        <v>1387643.2399999998</v>
      </c>
      <c r="L17" s="5">
        <v>0</v>
      </c>
      <c r="M17" s="32">
        <f t="shared" si="1"/>
        <v>12626.539022842639</v>
      </c>
      <c r="N17" s="57">
        <f t="shared" si="2"/>
        <v>-0.07003255218376751</v>
      </c>
      <c r="P17" s="3">
        <v>157.6</v>
      </c>
      <c r="Q17" s="4">
        <v>70.8</v>
      </c>
      <c r="R17" s="5">
        <v>2139798.07</v>
      </c>
      <c r="S17" s="5">
        <v>-173327.31</v>
      </c>
      <c r="T17" s="5">
        <v>0</v>
      </c>
      <c r="U17" s="5">
        <f t="shared" si="3"/>
        <v>1966470.7599999998</v>
      </c>
      <c r="V17" s="5">
        <v>563660.64</v>
      </c>
      <c r="W17" s="5">
        <v>38638.67</v>
      </c>
      <c r="X17" s="5">
        <v>1364171.4499999997</v>
      </c>
      <c r="Y17" s="5">
        <v>0</v>
      </c>
      <c r="Z17" s="32">
        <f t="shared" si="4"/>
        <v>12477.606345177664</v>
      </c>
      <c r="AA17" s="42">
        <f t="shared" si="5"/>
        <v>-23471.790000000037</v>
      </c>
      <c r="AB17" s="5">
        <f t="shared" si="6"/>
        <v>0</v>
      </c>
      <c r="AC17" s="5">
        <f t="shared" si="7"/>
        <v>23471.790000000037</v>
      </c>
      <c r="AD17" s="56">
        <f t="shared" si="8"/>
        <v>-0.011795209866737127</v>
      </c>
      <c r="AF17" s="3">
        <v>157.6</v>
      </c>
      <c r="AG17" s="4">
        <v>70.8</v>
      </c>
      <c r="AH17" s="5">
        <v>2139798.07</v>
      </c>
      <c r="AI17" s="5">
        <v>-231424.82</v>
      </c>
      <c r="AJ17" s="5">
        <v>0</v>
      </c>
      <c r="AK17" s="5">
        <f t="shared" si="9"/>
        <v>1908373.2499999998</v>
      </c>
      <c r="AL17" s="5">
        <v>563660.64</v>
      </c>
      <c r="AM17" s="5">
        <v>38638.67</v>
      </c>
      <c r="AN17" s="5">
        <v>1306073.94</v>
      </c>
      <c r="AO17" s="5">
        <v>0</v>
      </c>
      <c r="AP17" s="32">
        <f t="shared" si="10"/>
        <v>12108.967322335024</v>
      </c>
      <c r="AQ17" s="42">
        <f t="shared" si="11"/>
        <v>-58097.51000000001</v>
      </c>
      <c r="AR17" s="5">
        <f t="shared" si="12"/>
        <v>0</v>
      </c>
      <c r="AS17" s="5">
        <f t="shared" si="13"/>
        <v>58097.51000000001</v>
      </c>
      <c r="AT17" s="53">
        <f t="shared" si="14"/>
        <v>-0.029195571500292818</v>
      </c>
      <c r="AU17" s="78"/>
      <c r="AV17" s="5">
        <v>1989942.5499999998</v>
      </c>
      <c r="AW17" s="5">
        <v>1306073.94</v>
      </c>
      <c r="AX17" s="82">
        <f t="shared" si="15"/>
        <v>625.1593875717035</v>
      </c>
    </row>
    <row r="18" spans="1:50" ht="15">
      <c r="A18" s="2" t="s">
        <v>17</v>
      </c>
      <c r="B18" s="2" t="s">
        <v>23</v>
      </c>
      <c r="C18" s="3">
        <v>35565.9</v>
      </c>
      <c r="D18" s="4">
        <v>21846.6</v>
      </c>
      <c r="E18" s="5">
        <v>269274086.65999997</v>
      </c>
      <c r="F18" s="5">
        <v>-18857951.97</v>
      </c>
      <c r="G18" s="5">
        <v>0</v>
      </c>
      <c r="H18" s="5">
        <f t="shared" si="0"/>
        <v>250416134.68999997</v>
      </c>
      <c r="I18" s="5">
        <v>45888772.15</v>
      </c>
      <c r="J18" s="5">
        <v>3175005.72</v>
      </c>
      <c r="K18" s="5">
        <v>201352356.81999996</v>
      </c>
      <c r="L18" s="5">
        <v>0</v>
      </c>
      <c r="M18" s="32">
        <f t="shared" si="1"/>
        <v>7040.905324763326</v>
      </c>
      <c r="N18" s="57">
        <f t="shared" si="2"/>
        <v>-0.07003255383356316</v>
      </c>
      <c r="P18" s="3">
        <v>35565.9</v>
      </c>
      <c r="Q18" s="4">
        <v>21846.6</v>
      </c>
      <c r="R18" s="5">
        <v>269274086.65999997</v>
      </c>
      <c r="S18" s="5">
        <v>-21811662.87</v>
      </c>
      <c r="T18" s="5">
        <v>0</v>
      </c>
      <c r="U18" s="5">
        <f t="shared" si="3"/>
        <v>247462423.78999996</v>
      </c>
      <c r="V18" s="5">
        <v>45888772.15</v>
      </c>
      <c r="W18" s="5">
        <v>3175005.72</v>
      </c>
      <c r="X18" s="5">
        <v>198398645.91999996</v>
      </c>
      <c r="Y18" s="5">
        <v>0</v>
      </c>
      <c r="Z18" s="32">
        <f t="shared" si="4"/>
        <v>6957.8563677567545</v>
      </c>
      <c r="AA18" s="42">
        <f t="shared" si="5"/>
        <v>-2953710.900000006</v>
      </c>
      <c r="AB18" s="5">
        <f t="shared" si="6"/>
        <v>0</v>
      </c>
      <c r="AC18" s="5">
        <f t="shared" si="7"/>
        <v>2953710.900000006</v>
      </c>
      <c r="AD18" s="56">
        <f t="shared" si="8"/>
        <v>-0.011795210015746476</v>
      </c>
      <c r="AF18" s="3">
        <v>35565.9</v>
      </c>
      <c r="AG18" s="4">
        <v>21846.6</v>
      </c>
      <c r="AH18" s="5">
        <v>269274086.65999997</v>
      </c>
      <c r="AI18" s="5">
        <v>-29122704.68</v>
      </c>
      <c r="AJ18" s="5">
        <v>0</v>
      </c>
      <c r="AK18" s="5">
        <f t="shared" si="9"/>
        <v>240151381.97999996</v>
      </c>
      <c r="AL18" s="5">
        <v>45888772.15</v>
      </c>
      <c r="AM18" s="5">
        <v>3175005.72</v>
      </c>
      <c r="AN18" s="5">
        <v>191087604.10999995</v>
      </c>
      <c r="AO18" s="5">
        <v>0</v>
      </c>
      <c r="AP18" s="32">
        <f t="shared" si="10"/>
        <v>6752.293122907053</v>
      </c>
      <c r="AQ18" s="42">
        <f t="shared" si="11"/>
        <v>-7311041.810000002</v>
      </c>
      <c r="AR18" s="5">
        <f t="shared" si="12"/>
        <v>0</v>
      </c>
      <c r="AS18" s="5">
        <f t="shared" si="13"/>
        <v>7311041.810000002</v>
      </c>
      <c r="AT18" s="53">
        <f t="shared" si="14"/>
        <v>-0.029195570081978265</v>
      </c>
      <c r="AU18" s="78"/>
      <c r="AV18" s="5">
        <v>250416134.68999997</v>
      </c>
      <c r="AW18" s="5">
        <v>191087604.10999995</v>
      </c>
      <c r="AX18" s="82">
        <f t="shared" si="15"/>
        <v>78670.61157161226</v>
      </c>
    </row>
    <row r="19" spans="1:50" ht="15">
      <c r="A19" s="2" t="s">
        <v>17</v>
      </c>
      <c r="B19" s="2" t="s">
        <v>24</v>
      </c>
      <c r="C19" s="3">
        <v>465.6</v>
      </c>
      <c r="D19" s="4">
        <v>130</v>
      </c>
      <c r="E19" s="5">
        <v>3865022.58</v>
      </c>
      <c r="F19" s="5">
        <v>-270677.4</v>
      </c>
      <c r="G19" s="5">
        <v>0</v>
      </c>
      <c r="H19" s="5">
        <f t="shared" si="0"/>
        <v>3594345.18</v>
      </c>
      <c r="I19" s="5">
        <v>944943.45</v>
      </c>
      <c r="J19" s="5">
        <v>60738.13</v>
      </c>
      <c r="K19" s="5">
        <v>2588663.6000000006</v>
      </c>
      <c r="L19" s="5">
        <v>0</v>
      </c>
      <c r="M19" s="32">
        <f t="shared" si="1"/>
        <v>7719.813530927835</v>
      </c>
      <c r="N19" s="57">
        <f t="shared" si="2"/>
        <v>-0.07003255334151244</v>
      </c>
      <c r="P19" s="3">
        <v>465.6</v>
      </c>
      <c r="Q19" s="4">
        <v>130</v>
      </c>
      <c r="R19" s="5">
        <v>3865022.58</v>
      </c>
      <c r="S19" s="5">
        <v>-313073.46</v>
      </c>
      <c r="T19" s="5">
        <v>0</v>
      </c>
      <c r="U19" s="5">
        <f t="shared" si="3"/>
        <v>3551949.12</v>
      </c>
      <c r="V19" s="5">
        <v>944943.45</v>
      </c>
      <c r="W19" s="5">
        <v>60738.13</v>
      </c>
      <c r="X19" s="5">
        <v>2546267.54</v>
      </c>
      <c r="Y19" s="5">
        <v>0</v>
      </c>
      <c r="Z19" s="32">
        <f t="shared" si="4"/>
        <v>7628.756701030928</v>
      </c>
      <c r="AA19" s="42">
        <f t="shared" si="5"/>
        <v>-42396.060000000056</v>
      </c>
      <c r="AB19" s="5">
        <f t="shared" si="6"/>
        <v>0</v>
      </c>
      <c r="AC19" s="5">
        <f t="shared" si="7"/>
        <v>42396.060000000056</v>
      </c>
      <c r="AD19" s="56">
        <f t="shared" si="8"/>
        <v>-0.011795211054270546</v>
      </c>
      <c r="AF19" s="3">
        <v>465.6</v>
      </c>
      <c r="AG19" s="4">
        <v>130</v>
      </c>
      <c r="AH19" s="5">
        <v>3865022.58</v>
      </c>
      <c r="AI19" s="5">
        <v>-418012.41</v>
      </c>
      <c r="AJ19" s="5">
        <v>0</v>
      </c>
      <c r="AK19" s="5">
        <f t="shared" si="9"/>
        <v>3447010.17</v>
      </c>
      <c r="AL19" s="5">
        <v>944943.45</v>
      </c>
      <c r="AM19" s="5">
        <v>60738.13</v>
      </c>
      <c r="AN19" s="5">
        <v>2441328.59</v>
      </c>
      <c r="AO19" s="5">
        <v>0</v>
      </c>
      <c r="AP19" s="32">
        <f t="shared" si="10"/>
        <v>7403.372358247422</v>
      </c>
      <c r="AQ19" s="42">
        <f t="shared" si="11"/>
        <v>-104938.95000000019</v>
      </c>
      <c r="AR19" s="5">
        <f t="shared" si="12"/>
        <v>0</v>
      </c>
      <c r="AS19" s="5">
        <f t="shared" si="13"/>
        <v>104938.95000000019</v>
      </c>
      <c r="AT19" s="53">
        <f t="shared" si="14"/>
        <v>-0.02919556824534036</v>
      </c>
      <c r="AU19" s="78"/>
      <c r="AV19" s="5">
        <v>3594345.18</v>
      </c>
      <c r="AW19" s="5">
        <v>2441328.59</v>
      </c>
      <c r="AX19" s="82">
        <f t="shared" si="15"/>
        <v>1129.1977406333187</v>
      </c>
    </row>
    <row r="20" spans="1:50" ht="15">
      <c r="A20" s="2" t="s">
        <v>25</v>
      </c>
      <c r="B20" s="2" t="s">
        <v>25</v>
      </c>
      <c r="C20" s="3">
        <v>1530.4</v>
      </c>
      <c r="D20" s="4">
        <v>643.7</v>
      </c>
      <c r="E20" s="5">
        <v>11259495.82</v>
      </c>
      <c r="F20" s="5">
        <v>-788531.25</v>
      </c>
      <c r="G20" s="5">
        <v>0</v>
      </c>
      <c r="H20" s="5">
        <f t="shared" si="0"/>
        <v>10470964.57</v>
      </c>
      <c r="I20" s="5">
        <v>8331612.63</v>
      </c>
      <c r="J20" s="5">
        <v>509576.64</v>
      </c>
      <c r="K20" s="5">
        <v>1629775.3000000003</v>
      </c>
      <c r="L20" s="5">
        <v>0</v>
      </c>
      <c r="M20" s="32">
        <f t="shared" si="1"/>
        <v>6841.978940146367</v>
      </c>
      <c r="N20" s="57">
        <f t="shared" si="2"/>
        <v>-0.07003255408642267</v>
      </c>
      <c r="P20" s="3">
        <v>1530.4</v>
      </c>
      <c r="Q20" s="4">
        <v>643.7</v>
      </c>
      <c r="R20" s="5">
        <v>11259495.82</v>
      </c>
      <c r="S20" s="5">
        <v>-912038.47</v>
      </c>
      <c r="T20" s="5">
        <v>0</v>
      </c>
      <c r="U20" s="5">
        <f t="shared" si="3"/>
        <v>10347457.35</v>
      </c>
      <c r="V20" s="5">
        <v>8331612.63</v>
      </c>
      <c r="W20" s="5">
        <v>509576.64</v>
      </c>
      <c r="X20" s="5">
        <v>1506268.0799999996</v>
      </c>
      <c r="Y20" s="5">
        <v>0</v>
      </c>
      <c r="Z20" s="32">
        <f t="shared" si="4"/>
        <v>6761.276365656037</v>
      </c>
      <c r="AA20" s="42">
        <f t="shared" si="5"/>
        <v>-123507.22000000067</v>
      </c>
      <c r="AB20" s="5">
        <f t="shared" si="6"/>
        <v>0</v>
      </c>
      <c r="AC20" s="5">
        <f t="shared" si="7"/>
        <v>123507.22000000067</v>
      </c>
      <c r="AD20" s="56">
        <f t="shared" si="8"/>
        <v>-0.011795209426441662</v>
      </c>
      <c r="AF20" s="3">
        <v>1530.4</v>
      </c>
      <c r="AG20" s="4">
        <v>643.7</v>
      </c>
      <c r="AH20" s="5">
        <v>11259495.82</v>
      </c>
      <c r="AI20" s="5">
        <v>-1217744.25</v>
      </c>
      <c r="AJ20" s="5">
        <v>0</v>
      </c>
      <c r="AK20" s="5">
        <f t="shared" si="9"/>
        <v>10041751.57</v>
      </c>
      <c r="AL20" s="5">
        <v>8331612.63</v>
      </c>
      <c r="AM20" s="5">
        <v>509576.64</v>
      </c>
      <c r="AN20" s="5">
        <v>1200562.3000000003</v>
      </c>
      <c r="AO20" s="5">
        <v>0</v>
      </c>
      <c r="AP20" s="32">
        <f t="shared" si="10"/>
        <v>6561.520889963408</v>
      </c>
      <c r="AQ20" s="42">
        <f t="shared" si="11"/>
        <v>-305705.77999999933</v>
      </c>
      <c r="AR20" s="5">
        <f t="shared" si="12"/>
        <v>0</v>
      </c>
      <c r="AS20" s="5">
        <f t="shared" si="13"/>
        <v>305705.77999999933</v>
      </c>
      <c r="AT20" s="53">
        <f t="shared" si="14"/>
        <v>-0.029195570088725774</v>
      </c>
      <c r="AU20" s="78"/>
      <c r="AV20" s="5">
        <v>10470964.57</v>
      </c>
      <c r="AW20" s="5">
        <v>1200562.3000000003</v>
      </c>
      <c r="AX20" s="82">
        <f t="shared" si="15"/>
        <v>3289.553157133208</v>
      </c>
    </row>
    <row r="21" spans="1:50" ht="15">
      <c r="A21" s="2" t="s">
        <v>26</v>
      </c>
      <c r="B21" s="2" t="s">
        <v>27</v>
      </c>
      <c r="C21" s="3">
        <v>155.1</v>
      </c>
      <c r="D21" s="4">
        <v>54</v>
      </c>
      <c r="E21" s="5">
        <v>1902666.8699999999</v>
      </c>
      <c r="F21" s="5">
        <v>-133248.62</v>
      </c>
      <c r="G21" s="5">
        <v>0</v>
      </c>
      <c r="H21" s="5">
        <f t="shared" si="0"/>
        <v>1769418.25</v>
      </c>
      <c r="I21" s="5">
        <v>471341</v>
      </c>
      <c r="J21" s="5">
        <v>73836.78</v>
      </c>
      <c r="K21" s="5">
        <v>1224240.47</v>
      </c>
      <c r="L21" s="5">
        <v>0</v>
      </c>
      <c r="M21" s="32">
        <f t="shared" si="1"/>
        <v>11408.241457124437</v>
      </c>
      <c r="N21" s="57">
        <f t="shared" si="2"/>
        <v>-0.07003255383324145</v>
      </c>
      <c r="P21" s="3">
        <v>155.1</v>
      </c>
      <c r="Q21" s="4">
        <v>54</v>
      </c>
      <c r="R21" s="5">
        <v>1902666.8699999999</v>
      </c>
      <c r="S21" s="5">
        <v>-154119.28</v>
      </c>
      <c r="T21" s="5">
        <v>0</v>
      </c>
      <c r="U21" s="5">
        <f t="shared" si="3"/>
        <v>1748547.5899999999</v>
      </c>
      <c r="V21" s="5">
        <v>471341</v>
      </c>
      <c r="W21" s="5">
        <v>73836.78</v>
      </c>
      <c r="X21" s="5">
        <v>1203369.8099999998</v>
      </c>
      <c r="Y21" s="5">
        <v>0</v>
      </c>
      <c r="Z21" s="32">
        <f t="shared" si="4"/>
        <v>11273.67885235332</v>
      </c>
      <c r="AA21" s="42">
        <f t="shared" si="5"/>
        <v>-20870.66000000015</v>
      </c>
      <c r="AB21" s="5">
        <f t="shared" si="6"/>
        <v>0</v>
      </c>
      <c r="AC21" s="5">
        <f t="shared" si="7"/>
        <v>20870.66000000015</v>
      </c>
      <c r="AD21" s="56">
        <f t="shared" si="8"/>
        <v>-0.011795210092356711</v>
      </c>
      <c r="AF21" s="3">
        <v>155.1</v>
      </c>
      <c r="AG21" s="4">
        <v>54</v>
      </c>
      <c r="AH21" s="5">
        <v>1902666.8699999999</v>
      </c>
      <c r="AI21" s="5">
        <v>-205778.45</v>
      </c>
      <c r="AJ21" s="5">
        <v>0</v>
      </c>
      <c r="AK21" s="5">
        <f t="shared" si="9"/>
        <v>1696888.42</v>
      </c>
      <c r="AL21" s="5">
        <v>471341</v>
      </c>
      <c r="AM21" s="5">
        <v>73836.78</v>
      </c>
      <c r="AN21" s="5">
        <v>1151710.64</v>
      </c>
      <c r="AO21" s="5">
        <v>0</v>
      </c>
      <c r="AP21" s="32">
        <f t="shared" si="10"/>
        <v>10940.608768536427</v>
      </c>
      <c r="AQ21" s="42">
        <f t="shared" si="11"/>
        <v>-51659.169999999925</v>
      </c>
      <c r="AR21" s="5">
        <f t="shared" si="12"/>
        <v>0</v>
      </c>
      <c r="AS21" s="5">
        <f t="shared" si="13"/>
        <v>51659.169999999925</v>
      </c>
      <c r="AT21" s="53">
        <f t="shared" si="14"/>
        <v>-0.02919556752621938</v>
      </c>
      <c r="AU21" s="78"/>
      <c r="AV21" s="5">
        <v>1769418.25</v>
      </c>
      <c r="AW21" s="5">
        <v>1151710.64</v>
      </c>
      <c r="AX21" s="82">
        <f t="shared" si="15"/>
        <v>555.8795803065749</v>
      </c>
    </row>
    <row r="22" spans="1:50" ht="15">
      <c r="A22" s="2" t="s">
        <v>26</v>
      </c>
      <c r="B22" s="2" t="s">
        <v>28</v>
      </c>
      <c r="C22" s="3">
        <v>63.9</v>
      </c>
      <c r="D22" s="4">
        <v>28.5</v>
      </c>
      <c r="E22" s="5">
        <v>921251.52</v>
      </c>
      <c r="F22" s="5">
        <v>-64517.6</v>
      </c>
      <c r="G22" s="5">
        <v>0</v>
      </c>
      <c r="H22" s="5">
        <f t="shared" si="0"/>
        <v>856733.92</v>
      </c>
      <c r="I22" s="5">
        <v>187794.9</v>
      </c>
      <c r="J22" s="5">
        <v>25053.68</v>
      </c>
      <c r="K22" s="5">
        <v>643885.34</v>
      </c>
      <c r="L22" s="5">
        <v>0</v>
      </c>
      <c r="M22" s="32">
        <f t="shared" si="1"/>
        <v>13407.416588419406</v>
      </c>
      <c r="N22" s="57">
        <f t="shared" si="2"/>
        <v>-0.07003255744967454</v>
      </c>
      <c r="P22" s="3">
        <v>63.9</v>
      </c>
      <c r="Q22" s="4">
        <v>28.5</v>
      </c>
      <c r="R22" s="5">
        <v>921251.52</v>
      </c>
      <c r="S22" s="5">
        <v>-74622.95</v>
      </c>
      <c r="T22" s="5">
        <v>0</v>
      </c>
      <c r="U22" s="5">
        <f t="shared" si="3"/>
        <v>846628.5700000001</v>
      </c>
      <c r="V22" s="5">
        <v>187794.9</v>
      </c>
      <c r="W22" s="5">
        <v>25053.68</v>
      </c>
      <c r="X22" s="5">
        <v>633779.99</v>
      </c>
      <c r="Y22" s="5">
        <v>0</v>
      </c>
      <c r="Z22" s="32">
        <f t="shared" si="4"/>
        <v>13249.273395931144</v>
      </c>
      <c r="AA22" s="42">
        <f t="shared" si="5"/>
        <v>-10105.349999999977</v>
      </c>
      <c r="AB22" s="5">
        <f t="shared" si="6"/>
        <v>0</v>
      </c>
      <c r="AC22" s="5">
        <f t="shared" si="7"/>
        <v>10105.349999999977</v>
      </c>
      <c r="AD22" s="56">
        <f t="shared" si="8"/>
        <v>-0.011795202412436263</v>
      </c>
      <c r="AF22" s="3">
        <v>63.9</v>
      </c>
      <c r="AG22" s="4">
        <v>28.5</v>
      </c>
      <c r="AH22" s="5">
        <v>921251.52</v>
      </c>
      <c r="AI22" s="5">
        <v>-99635.79</v>
      </c>
      <c r="AJ22" s="5">
        <v>0</v>
      </c>
      <c r="AK22" s="5">
        <f t="shared" si="9"/>
        <v>821615.73</v>
      </c>
      <c r="AL22" s="5">
        <v>187794.9</v>
      </c>
      <c r="AM22" s="5">
        <v>25053.68</v>
      </c>
      <c r="AN22" s="5">
        <v>608767.1499999999</v>
      </c>
      <c r="AO22" s="5">
        <v>0</v>
      </c>
      <c r="AP22" s="32">
        <f t="shared" si="10"/>
        <v>12857.836150234742</v>
      </c>
      <c r="AQ22" s="42">
        <f t="shared" si="11"/>
        <v>-25012.840000000084</v>
      </c>
      <c r="AR22" s="5">
        <f t="shared" si="12"/>
        <v>0</v>
      </c>
      <c r="AS22" s="5">
        <f t="shared" si="13"/>
        <v>25012.840000000084</v>
      </c>
      <c r="AT22" s="53">
        <f t="shared" si="14"/>
        <v>-0.029195575681187087</v>
      </c>
      <c r="AU22" s="78"/>
      <c r="AV22" s="5">
        <v>856733.92</v>
      </c>
      <c r="AW22" s="5">
        <v>608767.1499999999</v>
      </c>
      <c r="AX22" s="82">
        <f t="shared" si="15"/>
        <v>269.151113301791</v>
      </c>
    </row>
    <row r="23" spans="1:50" ht="15">
      <c r="A23" s="2" t="s">
        <v>26</v>
      </c>
      <c r="B23" s="2" t="s">
        <v>29</v>
      </c>
      <c r="C23" s="3">
        <v>272</v>
      </c>
      <c r="D23" s="4">
        <v>117.8</v>
      </c>
      <c r="E23" s="5">
        <v>2626088.7800000003</v>
      </c>
      <c r="F23" s="5">
        <v>-183911.7</v>
      </c>
      <c r="G23" s="5">
        <v>0</v>
      </c>
      <c r="H23" s="5">
        <f t="shared" si="0"/>
        <v>2442177.08</v>
      </c>
      <c r="I23" s="5">
        <v>563592.74</v>
      </c>
      <c r="J23" s="5">
        <v>77170.8</v>
      </c>
      <c r="K23" s="5">
        <v>1801413.54</v>
      </c>
      <c r="L23" s="5">
        <v>0</v>
      </c>
      <c r="M23" s="32">
        <f t="shared" si="1"/>
        <v>8978.592205882353</v>
      </c>
      <c r="N23" s="57">
        <f t="shared" si="2"/>
        <v>-0.0700325523648138</v>
      </c>
      <c r="P23" s="3">
        <v>272</v>
      </c>
      <c r="Q23" s="4">
        <v>117.8</v>
      </c>
      <c r="R23" s="5">
        <v>2626088.7800000003</v>
      </c>
      <c r="S23" s="5">
        <v>-212717.7</v>
      </c>
      <c r="T23" s="5">
        <v>0</v>
      </c>
      <c r="U23" s="5">
        <f t="shared" si="3"/>
        <v>2413371.08</v>
      </c>
      <c r="V23" s="5">
        <v>563592.74</v>
      </c>
      <c r="W23" s="5">
        <v>77170.8</v>
      </c>
      <c r="X23" s="5">
        <v>1772607.54</v>
      </c>
      <c r="Y23" s="5">
        <v>0</v>
      </c>
      <c r="Z23" s="32">
        <f t="shared" si="4"/>
        <v>8872.687794117648</v>
      </c>
      <c r="AA23" s="42">
        <f t="shared" si="5"/>
        <v>-28806</v>
      </c>
      <c r="AB23" s="5">
        <f t="shared" si="6"/>
        <v>0</v>
      </c>
      <c r="AC23" s="5">
        <f t="shared" si="7"/>
        <v>28806</v>
      </c>
      <c r="AD23" s="56">
        <f t="shared" si="8"/>
        <v>-0.011795213474036862</v>
      </c>
      <c r="AF23" s="3">
        <v>272</v>
      </c>
      <c r="AG23" s="4">
        <v>117.8</v>
      </c>
      <c r="AH23" s="5">
        <v>2626088.7800000003</v>
      </c>
      <c r="AI23" s="5">
        <v>-284018.45</v>
      </c>
      <c r="AJ23" s="5">
        <v>0</v>
      </c>
      <c r="AK23" s="5">
        <f t="shared" si="9"/>
        <v>2342070.33</v>
      </c>
      <c r="AL23" s="5">
        <v>563592.74</v>
      </c>
      <c r="AM23" s="5">
        <v>77170.8</v>
      </c>
      <c r="AN23" s="5">
        <v>1701306.79</v>
      </c>
      <c r="AO23" s="5">
        <v>0</v>
      </c>
      <c r="AP23" s="32">
        <f t="shared" si="10"/>
        <v>8610.55268382353</v>
      </c>
      <c r="AQ23" s="42">
        <f t="shared" si="11"/>
        <v>-71300.75</v>
      </c>
      <c r="AR23" s="5">
        <f t="shared" si="12"/>
        <v>0</v>
      </c>
      <c r="AS23" s="5">
        <f t="shared" si="13"/>
        <v>71300.75</v>
      </c>
      <c r="AT23" s="53">
        <f t="shared" si="14"/>
        <v>-0.02919556922547156</v>
      </c>
      <c r="AU23" s="78"/>
      <c r="AV23" s="5">
        <v>2442177.08</v>
      </c>
      <c r="AW23" s="5">
        <v>1701306.79</v>
      </c>
      <c r="AX23" s="82">
        <f t="shared" si="15"/>
        <v>767.2331684522508</v>
      </c>
    </row>
    <row r="24" spans="1:50" ht="15">
      <c r="A24" s="2" t="s">
        <v>26</v>
      </c>
      <c r="B24" s="2" t="s">
        <v>30</v>
      </c>
      <c r="C24" s="3">
        <v>354.7</v>
      </c>
      <c r="D24" s="4">
        <v>172.4</v>
      </c>
      <c r="E24" s="5">
        <v>2647994.5700000003</v>
      </c>
      <c r="F24" s="5">
        <v>-185445.82</v>
      </c>
      <c r="G24" s="5">
        <v>0</v>
      </c>
      <c r="H24" s="5">
        <f t="shared" si="0"/>
        <v>2462548.7500000005</v>
      </c>
      <c r="I24" s="5">
        <v>139973.64</v>
      </c>
      <c r="J24" s="5">
        <v>23031.77</v>
      </c>
      <c r="K24" s="5">
        <v>2299543.3400000003</v>
      </c>
      <c r="L24" s="5">
        <v>0</v>
      </c>
      <c r="M24" s="32">
        <f t="shared" si="1"/>
        <v>6942.624048491684</v>
      </c>
      <c r="N24" s="57">
        <f t="shared" si="2"/>
        <v>-0.07003255297460825</v>
      </c>
      <c r="P24" s="3">
        <v>354.7</v>
      </c>
      <c r="Q24" s="4">
        <v>172.4</v>
      </c>
      <c r="R24" s="5">
        <v>2647994.5700000003</v>
      </c>
      <c r="S24" s="5">
        <v>-214492.1</v>
      </c>
      <c r="T24" s="5">
        <v>0</v>
      </c>
      <c r="U24" s="5">
        <f t="shared" si="3"/>
        <v>2433502.47</v>
      </c>
      <c r="V24" s="5">
        <v>139973.64</v>
      </c>
      <c r="W24" s="5">
        <v>23031.77</v>
      </c>
      <c r="X24" s="5">
        <v>2270497.06</v>
      </c>
      <c r="Y24" s="5">
        <v>0</v>
      </c>
      <c r="Z24" s="32">
        <f t="shared" si="4"/>
        <v>6860.734338877925</v>
      </c>
      <c r="AA24" s="42">
        <f t="shared" si="5"/>
        <v>-29046.28000000026</v>
      </c>
      <c r="AB24" s="5">
        <f t="shared" si="6"/>
        <v>0</v>
      </c>
      <c r="AC24" s="5">
        <f t="shared" si="7"/>
        <v>29046.28000000026</v>
      </c>
      <c r="AD24" s="56">
        <f t="shared" si="8"/>
        <v>-0.011795210145586054</v>
      </c>
      <c r="AF24" s="3">
        <v>354.7</v>
      </c>
      <c r="AG24" s="4">
        <v>172.4</v>
      </c>
      <c r="AH24" s="5">
        <v>2647994.5700000003</v>
      </c>
      <c r="AI24" s="5">
        <v>-286387.62</v>
      </c>
      <c r="AJ24" s="5">
        <v>0</v>
      </c>
      <c r="AK24" s="5">
        <f t="shared" si="9"/>
        <v>2361606.95</v>
      </c>
      <c r="AL24" s="5">
        <v>139973.64</v>
      </c>
      <c r="AM24" s="5">
        <v>23031.77</v>
      </c>
      <c r="AN24" s="5">
        <v>2198601.54</v>
      </c>
      <c r="AO24" s="5">
        <v>0</v>
      </c>
      <c r="AP24" s="32">
        <f t="shared" si="10"/>
        <v>6658.040456723993</v>
      </c>
      <c r="AQ24" s="42">
        <f t="shared" si="11"/>
        <v>-71895.52000000002</v>
      </c>
      <c r="AR24" s="5">
        <f t="shared" si="12"/>
        <v>0</v>
      </c>
      <c r="AS24" s="5">
        <f t="shared" si="13"/>
        <v>71895.52000000002</v>
      </c>
      <c r="AT24" s="53">
        <f t="shared" si="14"/>
        <v>-0.02919557227039668</v>
      </c>
      <c r="AU24" s="78"/>
      <c r="AV24" s="5">
        <v>2462548.7500000005</v>
      </c>
      <c r="AW24" s="5">
        <v>2198601.54</v>
      </c>
      <c r="AX24" s="82">
        <f t="shared" si="15"/>
        <v>773.6331224313308</v>
      </c>
    </row>
    <row r="25" spans="1:50" ht="15">
      <c r="A25" s="2" t="s">
        <v>26</v>
      </c>
      <c r="B25" s="2" t="s">
        <v>31</v>
      </c>
      <c r="C25" s="3">
        <v>48.8</v>
      </c>
      <c r="D25" s="4">
        <v>20</v>
      </c>
      <c r="E25" s="5">
        <v>717046.0700000001</v>
      </c>
      <c r="F25" s="5">
        <v>-50216.57</v>
      </c>
      <c r="G25" s="5">
        <v>0</v>
      </c>
      <c r="H25" s="5">
        <f t="shared" si="0"/>
        <v>666829.5000000001</v>
      </c>
      <c r="I25" s="5">
        <v>118446.57</v>
      </c>
      <c r="J25" s="5">
        <v>18409.09</v>
      </c>
      <c r="K25" s="5">
        <v>529973.8400000002</v>
      </c>
      <c r="L25" s="5">
        <v>0</v>
      </c>
      <c r="M25" s="32">
        <f t="shared" si="1"/>
        <v>13664.538934426233</v>
      </c>
      <c r="N25" s="57">
        <f t="shared" si="2"/>
        <v>-0.0700325573222931</v>
      </c>
      <c r="P25" s="3">
        <v>48.8</v>
      </c>
      <c r="Q25" s="4">
        <v>20</v>
      </c>
      <c r="R25" s="5">
        <v>717046.0700000001</v>
      </c>
      <c r="S25" s="5">
        <v>-58081.96</v>
      </c>
      <c r="T25" s="5">
        <v>0</v>
      </c>
      <c r="U25" s="5">
        <f t="shared" si="3"/>
        <v>658964.1100000001</v>
      </c>
      <c r="V25" s="5">
        <v>118446.57</v>
      </c>
      <c r="W25" s="5">
        <v>18409.09</v>
      </c>
      <c r="X25" s="5">
        <v>522108.45</v>
      </c>
      <c r="Y25" s="5">
        <v>0</v>
      </c>
      <c r="Z25" s="32">
        <f t="shared" si="4"/>
        <v>13503.362909836069</v>
      </c>
      <c r="AA25" s="42">
        <f t="shared" si="5"/>
        <v>-7865.390000000014</v>
      </c>
      <c r="AB25" s="5">
        <f t="shared" si="6"/>
        <v>0</v>
      </c>
      <c r="AC25" s="5">
        <f t="shared" si="7"/>
        <v>7865.390000000014</v>
      </c>
      <c r="AD25" s="56">
        <f t="shared" si="8"/>
        <v>-0.011795204021417788</v>
      </c>
      <c r="AF25" s="3">
        <v>48.8</v>
      </c>
      <c r="AG25" s="4">
        <v>20</v>
      </c>
      <c r="AH25" s="5">
        <v>717046.0700000001</v>
      </c>
      <c r="AI25" s="5">
        <v>-77550.43</v>
      </c>
      <c r="AJ25" s="5">
        <v>0</v>
      </c>
      <c r="AK25" s="5">
        <f t="shared" si="9"/>
        <v>639495.6400000001</v>
      </c>
      <c r="AL25" s="5">
        <v>118446.57</v>
      </c>
      <c r="AM25" s="5">
        <v>18409.09</v>
      </c>
      <c r="AN25" s="5">
        <v>502639.9800000001</v>
      </c>
      <c r="AO25" s="5">
        <v>0</v>
      </c>
      <c r="AP25" s="32">
        <f t="shared" si="10"/>
        <v>13104.418852459019</v>
      </c>
      <c r="AQ25" s="42">
        <f t="shared" si="11"/>
        <v>-19468.469999999972</v>
      </c>
      <c r="AR25" s="5">
        <f t="shared" si="12"/>
        <v>0</v>
      </c>
      <c r="AS25" s="5">
        <f t="shared" si="13"/>
        <v>19468.469999999972</v>
      </c>
      <c r="AT25" s="53">
        <f t="shared" si="14"/>
        <v>-0.02919557398105508</v>
      </c>
      <c r="AU25" s="78"/>
      <c r="AV25" s="5">
        <v>666829.5000000001</v>
      </c>
      <c r="AW25" s="5">
        <v>502639.9800000001</v>
      </c>
      <c r="AX25" s="82">
        <f t="shared" si="15"/>
        <v>209.49083270506748</v>
      </c>
    </row>
    <row r="26" spans="1:50" ht="15">
      <c r="A26" s="2" t="s">
        <v>32</v>
      </c>
      <c r="B26" s="2" t="s">
        <v>33</v>
      </c>
      <c r="C26" s="3">
        <v>537.2</v>
      </c>
      <c r="D26" s="4">
        <v>323.3</v>
      </c>
      <c r="E26" s="5">
        <v>4205134.2</v>
      </c>
      <c r="F26" s="5">
        <v>-294496.29</v>
      </c>
      <c r="G26" s="5">
        <v>0</v>
      </c>
      <c r="H26" s="5">
        <f t="shared" si="0"/>
        <v>3910637.91</v>
      </c>
      <c r="I26" s="5">
        <v>998976.64</v>
      </c>
      <c r="J26" s="5">
        <v>85095.08</v>
      </c>
      <c r="K26" s="5">
        <v>2826566.19</v>
      </c>
      <c r="L26" s="5">
        <v>0</v>
      </c>
      <c r="M26" s="32">
        <f t="shared" si="1"/>
        <v>7279.668484735666</v>
      </c>
      <c r="N26" s="57">
        <f t="shared" si="2"/>
        <v>-0.07003255449017536</v>
      </c>
      <c r="P26" s="3">
        <v>537.2</v>
      </c>
      <c r="Q26" s="4">
        <v>323.3</v>
      </c>
      <c r="R26" s="5">
        <v>4205134.2</v>
      </c>
      <c r="S26" s="5">
        <v>-340623.08</v>
      </c>
      <c r="T26" s="5">
        <v>0</v>
      </c>
      <c r="U26" s="5">
        <f t="shared" si="3"/>
        <v>3864511.12</v>
      </c>
      <c r="V26" s="5">
        <v>998976.64</v>
      </c>
      <c r="W26" s="5">
        <v>85095.08</v>
      </c>
      <c r="X26" s="5">
        <v>2780439.4</v>
      </c>
      <c r="Y26" s="5">
        <v>0</v>
      </c>
      <c r="Z26" s="32">
        <f t="shared" si="4"/>
        <v>7193.803276247208</v>
      </c>
      <c r="AA26" s="42">
        <f t="shared" si="5"/>
        <v>-46126.79000000004</v>
      </c>
      <c r="AB26" s="5">
        <f t="shared" si="6"/>
        <v>0</v>
      </c>
      <c r="AC26" s="5">
        <f t="shared" si="7"/>
        <v>46126.79000000004</v>
      </c>
      <c r="AD26" s="56">
        <f t="shared" si="8"/>
        <v>-0.01179520862364883</v>
      </c>
      <c r="AF26" s="3">
        <v>537.2</v>
      </c>
      <c r="AG26" s="4">
        <v>323.3</v>
      </c>
      <c r="AH26" s="5">
        <v>4205134.2</v>
      </c>
      <c r="AI26" s="5">
        <v>-454796.39</v>
      </c>
      <c r="AJ26" s="5">
        <v>0</v>
      </c>
      <c r="AK26" s="5">
        <f t="shared" si="9"/>
        <v>3750337.81</v>
      </c>
      <c r="AL26" s="5">
        <v>998976.64</v>
      </c>
      <c r="AM26" s="5">
        <v>85095.08</v>
      </c>
      <c r="AN26" s="5">
        <v>2666266.09</v>
      </c>
      <c r="AO26" s="5">
        <v>0</v>
      </c>
      <c r="AP26" s="32">
        <f t="shared" si="10"/>
        <v>6981.269192107222</v>
      </c>
      <c r="AQ26" s="42">
        <f t="shared" si="11"/>
        <v>-114173.31000000006</v>
      </c>
      <c r="AR26" s="5">
        <f t="shared" si="12"/>
        <v>0</v>
      </c>
      <c r="AS26" s="5">
        <f t="shared" si="13"/>
        <v>114173.31000000006</v>
      </c>
      <c r="AT26" s="53">
        <f t="shared" si="14"/>
        <v>-0.029195571829354065</v>
      </c>
      <c r="AU26" s="78"/>
      <c r="AV26" s="5">
        <v>3910637.91</v>
      </c>
      <c r="AW26" s="5">
        <v>2666266.09</v>
      </c>
      <c r="AX26" s="82">
        <f t="shared" si="15"/>
        <v>1228.5641114766288</v>
      </c>
    </row>
    <row r="27" spans="1:50" ht="15">
      <c r="A27" s="2" t="s">
        <v>32</v>
      </c>
      <c r="B27" s="2" t="s">
        <v>34</v>
      </c>
      <c r="C27" s="3">
        <v>274.2</v>
      </c>
      <c r="D27" s="4">
        <v>139.9</v>
      </c>
      <c r="E27" s="5">
        <v>2599705.58</v>
      </c>
      <c r="F27" s="5">
        <v>-182064.02</v>
      </c>
      <c r="G27" s="5">
        <v>0</v>
      </c>
      <c r="H27" s="5">
        <f t="shared" si="0"/>
        <v>2417641.56</v>
      </c>
      <c r="I27" s="5">
        <v>348528.32</v>
      </c>
      <c r="J27" s="5">
        <v>39031.03</v>
      </c>
      <c r="K27" s="5">
        <v>2030082.21</v>
      </c>
      <c r="L27" s="5">
        <v>0</v>
      </c>
      <c r="M27" s="32">
        <f t="shared" si="1"/>
        <v>8817.07352297593</v>
      </c>
      <c r="N27" s="57">
        <f t="shared" si="2"/>
        <v>-0.07003255345553398</v>
      </c>
      <c r="P27" s="3">
        <v>274.2</v>
      </c>
      <c r="Q27" s="4">
        <v>139.9</v>
      </c>
      <c r="R27" s="5">
        <v>2599705.58</v>
      </c>
      <c r="S27" s="5">
        <v>-210580.61</v>
      </c>
      <c r="T27" s="5">
        <v>0</v>
      </c>
      <c r="U27" s="5">
        <f t="shared" si="3"/>
        <v>2389124.97</v>
      </c>
      <c r="V27" s="5">
        <v>348528.32</v>
      </c>
      <c r="W27" s="5">
        <v>39031.03</v>
      </c>
      <c r="X27" s="5">
        <v>2001565.62</v>
      </c>
      <c r="Y27" s="5">
        <v>0</v>
      </c>
      <c r="Z27" s="32">
        <f t="shared" si="4"/>
        <v>8713.074288840264</v>
      </c>
      <c r="AA27" s="42">
        <f t="shared" si="5"/>
        <v>-28516.58999999985</v>
      </c>
      <c r="AB27" s="5">
        <f t="shared" si="6"/>
        <v>0</v>
      </c>
      <c r="AC27" s="5">
        <f t="shared" si="7"/>
        <v>28516.58999999985</v>
      </c>
      <c r="AD27" s="56">
        <f t="shared" si="8"/>
        <v>-0.011795210039324378</v>
      </c>
      <c r="AF27" s="3">
        <v>274.2</v>
      </c>
      <c r="AG27" s="4">
        <v>139.9</v>
      </c>
      <c r="AH27" s="5">
        <v>2599705.58</v>
      </c>
      <c r="AI27" s="5">
        <v>-281165.03</v>
      </c>
      <c r="AJ27" s="5">
        <v>0</v>
      </c>
      <c r="AK27" s="5">
        <f t="shared" si="9"/>
        <v>2318540.55</v>
      </c>
      <c r="AL27" s="5">
        <v>348528.32</v>
      </c>
      <c r="AM27" s="5">
        <v>39031.03</v>
      </c>
      <c r="AN27" s="5">
        <v>1930981.1999999997</v>
      </c>
      <c r="AO27" s="5">
        <v>0</v>
      </c>
      <c r="AP27" s="32">
        <f t="shared" si="10"/>
        <v>8455.654814004376</v>
      </c>
      <c r="AQ27" s="42">
        <f t="shared" si="11"/>
        <v>-70584.42000000039</v>
      </c>
      <c r="AR27" s="5">
        <f t="shared" si="12"/>
        <v>0</v>
      </c>
      <c r="AS27" s="5">
        <f t="shared" si="13"/>
        <v>70584.42000000039</v>
      </c>
      <c r="AT27" s="53">
        <f t="shared" si="14"/>
        <v>-0.029195568593716758</v>
      </c>
      <c r="AU27" s="78"/>
      <c r="AV27" s="5">
        <v>2417641.56</v>
      </c>
      <c r="AW27" s="5">
        <v>1930981.1999999997</v>
      </c>
      <c r="AX27" s="82">
        <f t="shared" si="15"/>
        <v>759.5251013741569</v>
      </c>
    </row>
    <row r="28" spans="1:50" ht="15">
      <c r="A28" s="2" t="s">
        <v>35</v>
      </c>
      <c r="B28" s="2" t="s">
        <v>36</v>
      </c>
      <c r="C28" s="3">
        <v>25493.3</v>
      </c>
      <c r="D28" s="4">
        <v>7559.8</v>
      </c>
      <c r="E28" s="5">
        <v>181877000.95000002</v>
      </c>
      <c r="F28" s="5">
        <v>-12737310.86</v>
      </c>
      <c r="G28" s="5">
        <v>0</v>
      </c>
      <c r="H28" s="5">
        <f t="shared" si="0"/>
        <v>169139690.09000003</v>
      </c>
      <c r="I28" s="5">
        <v>58458045.63</v>
      </c>
      <c r="J28" s="5">
        <v>3264963.4</v>
      </c>
      <c r="K28" s="5">
        <v>107416681.06000003</v>
      </c>
      <c r="L28" s="5">
        <v>0</v>
      </c>
      <c r="M28" s="32">
        <f t="shared" si="1"/>
        <v>6634.672250748237</v>
      </c>
      <c r="N28" s="57">
        <f t="shared" si="2"/>
        <v>-0.07003255383291494</v>
      </c>
      <c r="P28" s="3">
        <v>25493.3</v>
      </c>
      <c r="Q28" s="4">
        <v>7559.8</v>
      </c>
      <c r="R28" s="5">
        <v>181877000.95000002</v>
      </c>
      <c r="S28" s="5">
        <v>-14732349.02</v>
      </c>
      <c r="T28" s="5">
        <v>0</v>
      </c>
      <c r="U28" s="5">
        <f t="shared" si="3"/>
        <v>167144651.93</v>
      </c>
      <c r="V28" s="5">
        <v>58458045.63</v>
      </c>
      <c r="W28" s="5">
        <v>3264963.4</v>
      </c>
      <c r="X28" s="5">
        <v>105421642.9</v>
      </c>
      <c r="Y28" s="5">
        <v>0</v>
      </c>
      <c r="Z28" s="32">
        <f t="shared" si="4"/>
        <v>6556.414898424292</v>
      </c>
      <c r="AA28" s="42">
        <f t="shared" si="5"/>
        <v>-1995038.1600000262</v>
      </c>
      <c r="AB28" s="5">
        <f t="shared" si="6"/>
        <v>0</v>
      </c>
      <c r="AC28" s="5">
        <f t="shared" si="7"/>
        <v>1995038.1600000262</v>
      </c>
      <c r="AD28" s="56">
        <f t="shared" si="8"/>
        <v>-0.011795209976667552</v>
      </c>
      <c r="AF28" s="3">
        <v>25493.3</v>
      </c>
      <c r="AG28" s="4">
        <v>7559.8</v>
      </c>
      <c r="AH28" s="5">
        <v>181877000.95000002</v>
      </c>
      <c r="AI28" s="5">
        <v>-19670478.7</v>
      </c>
      <c r="AJ28" s="5">
        <v>0</v>
      </c>
      <c r="AK28" s="5">
        <f t="shared" si="9"/>
        <v>162206522.25000003</v>
      </c>
      <c r="AL28" s="5">
        <v>58458045.63</v>
      </c>
      <c r="AM28" s="5">
        <v>3264963.4</v>
      </c>
      <c r="AN28" s="5">
        <v>100483513.22000003</v>
      </c>
      <c r="AO28" s="5">
        <v>0</v>
      </c>
      <c r="AP28" s="32">
        <f t="shared" si="10"/>
        <v>6362.711859586638</v>
      </c>
      <c r="AQ28" s="42">
        <f t="shared" si="11"/>
        <v>-4938129.679999977</v>
      </c>
      <c r="AR28" s="5">
        <f t="shared" si="12"/>
        <v>0</v>
      </c>
      <c r="AS28" s="5">
        <f t="shared" si="13"/>
        <v>4938129.679999977</v>
      </c>
      <c r="AT28" s="53">
        <f t="shared" si="14"/>
        <v>-0.029195570107597896</v>
      </c>
      <c r="AU28" s="78"/>
      <c r="AV28" s="5">
        <v>169139690.09000003</v>
      </c>
      <c r="AW28" s="5">
        <v>100483513.22000003</v>
      </c>
      <c r="AX28" s="82">
        <f t="shared" si="15"/>
        <v>53136.84310671791</v>
      </c>
    </row>
    <row r="29" spans="1:50" ht="15">
      <c r="A29" s="2" t="s">
        <v>35</v>
      </c>
      <c r="B29" s="2" t="s">
        <v>35</v>
      </c>
      <c r="C29" s="3">
        <v>28148.8</v>
      </c>
      <c r="D29" s="4">
        <v>4859.6</v>
      </c>
      <c r="E29" s="5">
        <v>202435712.13</v>
      </c>
      <c r="F29" s="5">
        <v>-14177089.91</v>
      </c>
      <c r="G29" s="5">
        <v>0</v>
      </c>
      <c r="H29" s="5">
        <f t="shared" si="0"/>
        <v>188258622.22</v>
      </c>
      <c r="I29" s="5">
        <v>121748508.1</v>
      </c>
      <c r="J29" s="5">
        <v>6184589.68</v>
      </c>
      <c r="K29" s="5">
        <v>60325524.440000005</v>
      </c>
      <c r="L29" s="5">
        <v>0</v>
      </c>
      <c r="M29" s="32">
        <f t="shared" si="1"/>
        <v>6687.980383533223</v>
      </c>
      <c r="N29" s="57">
        <f t="shared" si="2"/>
        <v>-0.07003255384551797</v>
      </c>
      <c r="P29" s="3">
        <v>28148.8</v>
      </c>
      <c r="Q29" s="4">
        <v>4859.6</v>
      </c>
      <c r="R29" s="5">
        <v>202435712.13</v>
      </c>
      <c r="S29" s="5">
        <v>-16397639.89</v>
      </c>
      <c r="T29" s="5">
        <v>0</v>
      </c>
      <c r="U29" s="5">
        <f t="shared" si="3"/>
        <v>186038072.24</v>
      </c>
      <c r="V29" s="5">
        <v>121748508.1</v>
      </c>
      <c r="W29" s="5">
        <v>6184589.68</v>
      </c>
      <c r="X29" s="5">
        <v>58104974.460000016</v>
      </c>
      <c r="Y29" s="5">
        <v>0</v>
      </c>
      <c r="Z29" s="32">
        <f t="shared" si="4"/>
        <v>6609.094250554198</v>
      </c>
      <c r="AA29" s="42">
        <f t="shared" si="5"/>
        <v>-2220549.9799999893</v>
      </c>
      <c r="AB29" s="5">
        <f t="shared" si="6"/>
        <v>0</v>
      </c>
      <c r="AC29" s="5">
        <f t="shared" si="7"/>
        <v>2220549.9799999893</v>
      </c>
      <c r="AD29" s="56">
        <f t="shared" si="8"/>
        <v>-0.011795209981963232</v>
      </c>
      <c r="AF29" s="3">
        <v>28148.8</v>
      </c>
      <c r="AG29" s="4">
        <v>4859.6</v>
      </c>
      <c r="AH29" s="5">
        <v>202435712.13</v>
      </c>
      <c r="AI29" s="5">
        <v>-21893957.7</v>
      </c>
      <c r="AJ29" s="5">
        <v>0</v>
      </c>
      <c r="AK29" s="5">
        <f t="shared" si="9"/>
        <v>180541754.43</v>
      </c>
      <c r="AL29" s="5">
        <v>121748508.1</v>
      </c>
      <c r="AM29" s="5">
        <v>6184589.68</v>
      </c>
      <c r="AN29" s="5">
        <v>52608656.65000001</v>
      </c>
      <c r="AO29" s="5">
        <v>0</v>
      </c>
      <c r="AP29" s="32">
        <f t="shared" si="10"/>
        <v>6413.83485015347</v>
      </c>
      <c r="AQ29" s="42">
        <f t="shared" si="11"/>
        <v>-5496317.810000002</v>
      </c>
      <c r="AR29" s="5">
        <f t="shared" si="12"/>
        <v>0</v>
      </c>
      <c r="AS29" s="5">
        <f t="shared" si="13"/>
        <v>5496317.810000002</v>
      </c>
      <c r="AT29" s="53">
        <f t="shared" si="14"/>
        <v>-0.02919557014274213</v>
      </c>
      <c r="AU29" s="78"/>
      <c r="AV29" s="5">
        <v>188258622.22</v>
      </c>
      <c r="AW29" s="5">
        <v>52608656.65000001</v>
      </c>
      <c r="AX29" s="82">
        <f t="shared" si="15"/>
        <v>59143.237563389914</v>
      </c>
    </row>
    <row r="30" spans="1:50" ht="15">
      <c r="A30" s="2" t="s">
        <v>37</v>
      </c>
      <c r="B30" s="2" t="s">
        <v>38</v>
      </c>
      <c r="C30" s="3">
        <v>921.4</v>
      </c>
      <c r="D30" s="4">
        <v>251.3</v>
      </c>
      <c r="E30" s="5">
        <v>6894601.87</v>
      </c>
      <c r="F30" s="5">
        <v>-482846.58</v>
      </c>
      <c r="G30" s="5">
        <v>0</v>
      </c>
      <c r="H30" s="5">
        <f t="shared" si="0"/>
        <v>6411755.29</v>
      </c>
      <c r="I30" s="5">
        <v>3052204.19</v>
      </c>
      <c r="J30" s="5">
        <v>346490.04</v>
      </c>
      <c r="K30" s="5">
        <v>3013061.06</v>
      </c>
      <c r="L30" s="5">
        <v>0</v>
      </c>
      <c r="M30" s="32">
        <f t="shared" si="1"/>
        <v>6958.709887128283</v>
      </c>
      <c r="N30" s="57">
        <f t="shared" si="2"/>
        <v>-0.07003255432354646</v>
      </c>
      <c r="P30" s="3">
        <v>921.4</v>
      </c>
      <c r="Q30" s="4">
        <v>251.3</v>
      </c>
      <c r="R30" s="5">
        <v>6894601.87</v>
      </c>
      <c r="S30" s="5">
        <v>-558474.58</v>
      </c>
      <c r="T30" s="5">
        <v>0</v>
      </c>
      <c r="U30" s="5">
        <f t="shared" si="3"/>
        <v>6336127.29</v>
      </c>
      <c r="V30" s="5">
        <v>3052204.19</v>
      </c>
      <c r="W30" s="5">
        <v>346490.04</v>
      </c>
      <c r="X30" s="5">
        <v>2937433.06</v>
      </c>
      <c r="Y30" s="5">
        <v>0</v>
      </c>
      <c r="Z30" s="32">
        <f t="shared" si="4"/>
        <v>6876.630442804429</v>
      </c>
      <c r="AA30" s="42">
        <f t="shared" si="5"/>
        <v>-75628</v>
      </c>
      <c r="AB30" s="5">
        <f t="shared" si="6"/>
        <v>0</v>
      </c>
      <c r="AC30" s="5">
        <f t="shared" si="7"/>
        <v>75628</v>
      </c>
      <c r="AD30" s="56">
        <f t="shared" si="8"/>
        <v>-0.011795209982195062</v>
      </c>
      <c r="AF30" s="3">
        <v>921.4</v>
      </c>
      <c r="AG30" s="4">
        <v>251.3</v>
      </c>
      <c r="AH30" s="5">
        <v>6894601.87</v>
      </c>
      <c r="AI30" s="5">
        <v>-745669.43</v>
      </c>
      <c r="AJ30" s="5">
        <v>0</v>
      </c>
      <c r="AK30" s="5">
        <f t="shared" si="9"/>
        <v>6148932.44</v>
      </c>
      <c r="AL30" s="5">
        <v>3052204.19</v>
      </c>
      <c r="AM30" s="5">
        <v>346490.04</v>
      </c>
      <c r="AN30" s="5">
        <v>2750238.2100000004</v>
      </c>
      <c r="AO30" s="5">
        <v>0</v>
      </c>
      <c r="AP30" s="32">
        <f t="shared" si="10"/>
        <v>6673.4669416105935</v>
      </c>
      <c r="AQ30" s="42">
        <f t="shared" si="11"/>
        <v>-187194.84999999963</v>
      </c>
      <c r="AR30" s="5">
        <f t="shared" si="12"/>
        <v>0</v>
      </c>
      <c r="AS30" s="5">
        <f t="shared" si="13"/>
        <v>187194.84999999963</v>
      </c>
      <c r="AT30" s="53">
        <f t="shared" si="14"/>
        <v>-0.029195569938852053</v>
      </c>
      <c r="AU30" s="78"/>
      <c r="AV30" s="5">
        <v>6411755.29</v>
      </c>
      <c r="AW30" s="5">
        <v>2750238.2100000004</v>
      </c>
      <c r="AX30" s="82">
        <f t="shared" si="15"/>
        <v>2014.3139360259574</v>
      </c>
    </row>
    <row r="31" spans="1:50" ht="15">
      <c r="A31" s="2" t="s">
        <v>37</v>
      </c>
      <c r="B31" s="2" t="s">
        <v>39</v>
      </c>
      <c r="C31" s="3">
        <v>1074.6</v>
      </c>
      <c r="D31" s="4">
        <v>322.2</v>
      </c>
      <c r="E31" s="5">
        <v>7783462.76</v>
      </c>
      <c r="F31" s="5">
        <v>-545095.77</v>
      </c>
      <c r="G31" s="5">
        <v>0</v>
      </c>
      <c r="H31" s="5">
        <f t="shared" si="0"/>
        <v>7238366.99</v>
      </c>
      <c r="I31" s="5">
        <v>3107255.64</v>
      </c>
      <c r="J31" s="5">
        <v>373042.1</v>
      </c>
      <c r="K31" s="5">
        <v>3758069.25</v>
      </c>
      <c r="L31" s="5">
        <v>0</v>
      </c>
      <c r="M31" s="32">
        <f t="shared" si="1"/>
        <v>6735.871012469757</v>
      </c>
      <c r="N31" s="57">
        <f t="shared" si="2"/>
        <v>-0.07003255322313638</v>
      </c>
      <c r="P31" s="3">
        <v>1074.6</v>
      </c>
      <c r="Q31" s="4">
        <v>322.2</v>
      </c>
      <c r="R31" s="5">
        <v>7783462.76</v>
      </c>
      <c r="S31" s="5">
        <v>-630473.83</v>
      </c>
      <c r="T31" s="5">
        <v>0</v>
      </c>
      <c r="U31" s="5">
        <f t="shared" si="3"/>
        <v>7152988.93</v>
      </c>
      <c r="V31" s="5">
        <v>3107255.64</v>
      </c>
      <c r="W31" s="5">
        <v>373042.1</v>
      </c>
      <c r="X31" s="5">
        <v>3672691.1899999995</v>
      </c>
      <c r="Y31" s="5">
        <v>0</v>
      </c>
      <c r="Z31" s="32">
        <f t="shared" si="4"/>
        <v>6656.419998138843</v>
      </c>
      <c r="AA31" s="42">
        <f t="shared" si="5"/>
        <v>-85378.06000000052</v>
      </c>
      <c r="AB31" s="5">
        <f t="shared" si="6"/>
        <v>0</v>
      </c>
      <c r="AC31" s="5">
        <f t="shared" si="7"/>
        <v>85378.06000000052</v>
      </c>
      <c r="AD31" s="56">
        <f t="shared" si="8"/>
        <v>-0.011795210179029693</v>
      </c>
      <c r="AF31" s="3">
        <v>1074.6</v>
      </c>
      <c r="AG31" s="4">
        <v>322.2</v>
      </c>
      <c r="AH31" s="5">
        <v>7783462.76</v>
      </c>
      <c r="AI31" s="5">
        <v>-841802.08</v>
      </c>
      <c r="AJ31" s="5">
        <v>0</v>
      </c>
      <c r="AK31" s="5">
        <f t="shared" si="9"/>
        <v>6941660.68</v>
      </c>
      <c r="AL31" s="5">
        <v>3107255.64</v>
      </c>
      <c r="AM31" s="5">
        <v>373042.1</v>
      </c>
      <c r="AN31" s="5">
        <v>3461362.9399999995</v>
      </c>
      <c r="AO31" s="5">
        <v>0</v>
      </c>
      <c r="AP31" s="32">
        <f t="shared" si="10"/>
        <v>6459.762404615672</v>
      </c>
      <c r="AQ31" s="42">
        <f t="shared" si="11"/>
        <v>-211328.25</v>
      </c>
      <c r="AR31" s="5">
        <f t="shared" si="12"/>
        <v>0</v>
      </c>
      <c r="AS31" s="5">
        <f t="shared" si="13"/>
        <v>211328.25</v>
      </c>
      <c r="AT31" s="53">
        <f t="shared" si="14"/>
        <v>-0.029195569980349945</v>
      </c>
      <c r="AU31" s="78"/>
      <c r="AV31" s="5">
        <v>7238366.99</v>
      </c>
      <c r="AW31" s="5">
        <v>3461362.9399999995</v>
      </c>
      <c r="AX31" s="82">
        <f t="shared" si="15"/>
        <v>2274.001867283875</v>
      </c>
    </row>
    <row r="32" spans="1:50" ht="15">
      <c r="A32" s="2" t="s">
        <v>40</v>
      </c>
      <c r="B32" s="2" t="s">
        <v>41</v>
      </c>
      <c r="C32" s="3">
        <v>105.2</v>
      </c>
      <c r="D32" s="4">
        <v>37.9</v>
      </c>
      <c r="E32" s="5">
        <v>1394052.29</v>
      </c>
      <c r="F32" s="5">
        <v>-97629.04</v>
      </c>
      <c r="G32" s="5">
        <v>0</v>
      </c>
      <c r="H32" s="5">
        <f t="shared" si="0"/>
        <v>1296423.25</v>
      </c>
      <c r="I32" s="5">
        <v>370955.98</v>
      </c>
      <c r="J32" s="5">
        <v>57320.63</v>
      </c>
      <c r="K32" s="5">
        <v>868146.64</v>
      </c>
      <c r="L32" s="5">
        <v>0</v>
      </c>
      <c r="M32" s="32">
        <f t="shared" si="1"/>
        <v>12323.414923954373</v>
      </c>
      <c r="N32" s="57">
        <f t="shared" si="2"/>
        <v>-0.07003255236573658</v>
      </c>
      <c r="P32" s="3">
        <v>105.2</v>
      </c>
      <c r="Q32" s="4">
        <v>37.9</v>
      </c>
      <c r="R32" s="5">
        <v>1394052.29</v>
      </c>
      <c r="S32" s="5">
        <v>-112920.63</v>
      </c>
      <c r="T32" s="5">
        <v>0</v>
      </c>
      <c r="U32" s="5">
        <f t="shared" si="3"/>
        <v>1281131.6600000001</v>
      </c>
      <c r="V32" s="5">
        <v>370955.98</v>
      </c>
      <c r="W32" s="5">
        <v>57320.63</v>
      </c>
      <c r="X32" s="5">
        <v>852855.0500000002</v>
      </c>
      <c r="Y32" s="5">
        <v>0</v>
      </c>
      <c r="Z32" s="32">
        <f t="shared" si="4"/>
        <v>12178.057604562739</v>
      </c>
      <c r="AA32" s="42">
        <f t="shared" si="5"/>
        <v>-15291.589999999851</v>
      </c>
      <c r="AB32" s="5">
        <f t="shared" si="6"/>
        <v>0</v>
      </c>
      <c r="AC32" s="5">
        <f t="shared" si="7"/>
        <v>15291.589999999851</v>
      </c>
      <c r="AD32" s="56">
        <f t="shared" si="8"/>
        <v>-0.011795214255838016</v>
      </c>
      <c r="AF32" s="3">
        <v>105.2</v>
      </c>
      <c r="AG32" s="4">
        <v>37.9</v>
      </c>
      <c r="AH32" s="5">
        <v>1394052.29</v>
      </c>
      <c r="AI32" s="5">
        <v>-150770.44</v>
      </c>
      <c r="AJ32" s="5">
        <v>0</v>
      </c>
      <c r="AK32" s="5">
        <f t="shared" si="9"/>
        <v>1243281.85</v>
      </c>
      <c r="AL32" s="5">
        <v>370955.98</v>
      </c>
      <c r="AM32" s="5">
        <v>57320.63</v>
      </c>
      <c r="AN32" s="5">
        <v>815005.2400000001</v>
      </c>
      <c r="AO32" s="5">
        <v>0</v>
      </c>
      <c r="AP32" s="32">
        <f t="shared" si="10"/>
        <v>11818.268536121674</v>
      </c>
      <c r="AQ32" s="42">
        <f t="shared" si="11"/>
        <v>-37849.810000000056</v>
      </c>
      <c r="AR32" s="5">
        <f t="shared" si="12"/>
        <v>0</v>
      </c>
      <c r="AS32" s="5">
        <f t="shared" si="13"/>
        <v>37849.810000000056</v>
      </c>
      <c r="AT32" s="53">
        <f t="shared" si="14"/>
        <v>-0.029195565568574968</v>
      </c>
      <c r="AU32" s="78"/>
      <c r="AV32" s="5">
        <v>1296423.25</v>
      </c>
      <c r="AW32" s="5">
        <v>815005.2400000001</v>
      </c>
      <c r="AX32" s="82">
        <f t="shared" si="15"/>
        <v>407.2837002272842</v>
      </c>
    </row>
    <row r="33" spans="1:50" ht="15">
      <c r="A33" s="2" t="s">
        <v>40</v>
      </c>
      <c r="B33" s="2" t="s">
        <v>40</v>
      </c>
      <c r="C33" s="3">
        <v>183.7</v>
      </c>
      <c r="D33" s="4">
        <v>37</v>
      </c>
      <c r="E33" s="5">
        <v>2157010.92</v>
      </c>
      <c r="F33" s="5">
        <v>-151060.98</v>
      </c>
      <c r="G33" s="5">
        <v>0</v>
      </c>
      <c r="H33" s="5">
        <f t="shared" si="0"/>
        <v>2005949.94</v>
      </c>
      <c r="I33" s="5">
        <v>528234.32</v>
      </c>
      <c r="J33" s="5">
        <v>69001.4</v>
      </c>
      <c r="K33" s="5">
        <v>1408714.2200000002</v>
      </c>
      <c r="L33" s="5">
        <v>0</v>
      </c>
      <c r="M33" s="32">
        <f t="shared" si="1"/>
        <v>10919.705715841046</v>
      </c>
      <c r="N33" s="57">
        <f t="shared" si="2"/>
        <v>-0.07003255226913734</v>
      </c>
      <c r="P33" s="3">
        <v>183.7</v>
      </c>
      <c r="Q33" s="4">
        <v>37</v>
      </c>
      <c r="R33" s="5">
        <v>2157010.92</v>
      </c>
      <c r="S33" s="5">
        <v>-174721.58</v>
      </c>
      <c r="T33" s="5">
        <v>0</v>
      </c>
      <c r="U33" s="5">
        <f t="shared" si="3"/>
        <v>1982289.3399999999</v>
      </c>
      <c r="V33" s="5">
        <v>528234.32</v>
      </c>
      <c r="W33" s="5">
        <v>69001.4</v>
      </c>
      <c r="X33" s="5">
        <v>1385053.62</v>
      </c>
      <c r="Y33" s="5">
        <v>0</v>
      </c>
      <c r="Z33" s="32">
        <f t="shared" si="4"/>
        <v>10790.90549809472</v>
      </c>
      <c r="AA33" s="42">
        <f t="shared" si="5"/>
        <v>-23660.600000000093</v>
      </c>
      <c r="AB33" s="5">
        <f t="shared" si="6"/>
        <v>0</v>
      </c>
      <c r="AC33" s="5">
        <f t="shared" si="7"/>
        <v>23660.600000000093</v>
      </c>
      <c r="AD33" s="56">
        <f t="shared" si="8"/>
        <v>-0.011795209605280625</v>
      </c>
      <c r="AF33" s="3">
        <v>183.7</v>
      </c>
      <c r="AG33" s="4">
        <v>37</v>
      </c>
      <c r="AH33" s="5">
        <v>2157010.92</v>
      </c>
      <c r="AI33" s="5">
        <v>-233286.44</v>
      </c>
      <c r="AJ33" s="5">
        <v>0</v>
      </c>
      <c r="AK33" s="5">
        <f t="shared" si="9"/>
        <v>1923724.48</v>
      </c>
      <c r="AL33" s="5">
        <v>528234.32</v>
      </c>
      <c r="AM33" s="5">
        <v>69001.4</v>
      </c>
      <c r="AN33" s="5">
        <v>1326488.7600000002</v>
      </c>
      <c r="AO33" s="5">
        <v>0</v>
      </c>
      <c r="AP33" s="32">
        <f t="shared" si="10"/>
        <v>10472.09842133914</v>
      </c>
      <c r="AQ33" s="42">
        <f t="shared" si="11"/>
        <v>-58564.85999999987</v>
      </c>
      <c r="AR33" s="5">
        <f t="shared" si="12"/>
        <v>0</v>
      </c>
      <c r="AS33" s="5">
        <f t="shared" si="13"/>
        <v>58564.85999999987</v>
      </c>
      <c r="AT33" s="53">
        <f t="shared" si="14"/>
        <v>-0.02919557404308897</v>
      </c>
      <c r="AU33" s="78"/>
      <c r="AV33" s="5">
        <v>2005949.94</v>
      </c>
      <c r="AW33" s="5">
        <v>1326488.7600000002</v>
      </c>
      <c r="AX33" s="82">
        <f t="shared" si="15"/>
        <v>630.1882614600585</v>
      </c>
    </row>
    <row r="34" spans="1:50" ht="15">
      <c r="A34" s="2" t="s">
        <v>42</v>
      </c>
      <c r="B34" s="2" t="s">
        <v>42</v>
      </c>
      <c r="C34" s="3">
        <v>918.1</v>
      </c>
      <c r="D34" s="4">
        <v>158.1</v>
      </c>
      <c r="E34" s="5">
        <v>6992134.5200000005</v>
      </c>
      <c r="F34" s="5">
        <v>-234.91</v>
      </c>
      <c r="G34" s="5">
        <v>0</v>
      </c>
      <c r="H34" s="5">
        <f t="shared" si="0"/>
        <v>6991899.61</v>
      </c>
      <c r="I34" s="5">
        <v>6713012.64</v>
      </c>
      <c r="J34" s="5">
        <v>278886.97</v>
      </c>
      <c r="K34" s="5">
        <v>6.984919309616089E-10</v>
      </c>
      <c r="L34" s="5">
        <v>-190.75</v>
      </c>
      <c r="M34" s="32">
        <f t="shared" si="1"/>
        <v>7615.411022764405</v>
      </c>
      <c r="N34" s="57">
        <f t="shared" si="2"/>
        <v>-6.087697523302225E-05</v>
      </c>
      <c r="P34" s="3">
        <v>918.1</v>
      </c>
      <c r="Q34" s="4">
        <v>158.1</v>
      </c>
      <c r="R34" s="5">
        <v>6992134.5200000005</v>
      </c>
      <c r="S34" s="5">
        <v>-234.91</v>
      </c>
      <c r="T34" s="5">
        <v>0</v>
      </c>
      <c r="U34" s="5">
        <f t="shared" si="3"/>
        <v>6991899.61</v>
      </c>
      <c r="V34" s="5">
        <v>6713012.64</v>
      </c>
      <c r="W34" s="5">
        <v>278886.97</v>
      </c>
      <c r="X34" s="5">
        <v>6.984919309616089E-10</v>
      </c>
      <c r="Y34" s="5">
        <v>-190.75</v>
      </c>
      <c r="Z34" s="32">
        <f t="shared" si="4"/>
        <v>7615.411022764405</v>
      </c>
      <c r="AA34" s="42">
        <f t="shared" si="5"/>
        <v>0</v>
      </c>
      <c r="AB34" s="5">
        <f t="shared" si="6"/>
        <v>0</v>
      </c>
      <c r="AC34" s="5">
        <f t="shared" si="7"/>
        <v>0</v>
      </c>
      <c r="AD34" s="56">
        <f t="shared" si="8"/>
        <v>0</v>
      </c>
      <c r="AF34" s="3">
        <v>918.1</v>
      </c>
      <c r="AG34" s="4">
        <v>158.1</v>
      </c>
      <c r="AH34" s="5">
        <v>6992134.5200000005</v>
      </c>
      <c r="AI34" s="5">
        <v>-234.91</v>
      </c>
      <c r="AJ34" s="5">
        <v>0</v>
      </c>
      <c r="AK34" s="5">
        <f t="shared" si="9"/>
        <v>6991899.61</v>
      </c>
      <c r="AL34" s="5">
        <v>6713012.64</v>
      </c>
      <c r="AM34" s="5">
        <v>278886.97</v>
      </c>
      <c r="AN34" s="5">
        <v>6.984919309616089E-10</v>
      </c>
      <c r="AO34" s="5">
        <v>-190.75</v>
      </c>
      <c r="AP34" s="32">
        <f t="shared" si="10"/>
        <v>7615.411022764405</v>
      </c>
      <c r="AQ34" s="42">
        <f t="shared" si="11"/>
        <v>0</v>
      </c>
      <c r="AR34" s="5">
        <f t="shared" si="12"/>
        <v>0</v>
      </c>
      <c r="AS34" s="5">
        <f t="shared" si="13"/>
        <v>0</v>
      </c>
      <c r="AT34" s="53">
        <f t="shared" si="14"/>
        <v>0</v>
      </c>
      <c r="AU34" s="78"/>
      <c r="AV34" s="5">
        <v>0</v>
      </c>
      <c r="AW34" s="5">
        <v>6.984919309616089E-10</v>
      </c>
      <c r="AX34" s="82">
        <f t="shared" si="15"/>
        <v>0</v>
      </c>
    </row>
    <row r="35" spans="1:50" ht="15">
      <c r="A35" s="2" t="s">
        <v>43</v>
      </c>
      <c r="B35" s="2" t="s">
        <v>44</v>
      </c>
      <c r="C35" s="3">
        <v>1074.7</v>
      </c>
      <c r="D35" s="4">
        <v>595</v>
      </c>
      <c r="E35" s="5">
        <v>7848171.53</v>
      </c>
      <c r="F35" s="5">
        <v>-549627.5</v>
      </c>
      <c r="G35" s="5">
        <v>0</v>
      </c>
      <c r="H35" s="5">
        <f t="shared" si="0"/>
        <v>7298544.03</v>
      </c>
      <c r="I35" s="5">
        <v>400593.08</v>
      </c>
      <c r="J35" s="5">
        <v>123111.27</v>
      </c>
      <c r="K35" s="5">
        <v>6774839.680000001</v>
      </c>
      <c r="L35" s="5">
        <v>0</v>
      </c>
      <c r="M35" s="32">
        <f t="shared" si="1"/>
        <v>6791.238513073416</v>
      </c>
      <c r="N35" s="57">
        <f t="shared" si="2"/>
        <v>-0.07003255444902336</v>
      </c>
      <c r="P35" s="3">
        <v>1074.7</v>
      </c>
      <c r="Q35" s="4">
        <v>595</v>
      </c>
      <c r="R35" s="5">
        <v>7848171.53</v>
      </c>
      <c r="S35" s="5">
        <v>-635715.35</v>
      </c>
      <c r="T35" s="5">
        <v>0</v>
      </c>
      <c r="U35" s="5">
        <f t="shared" si="3"/>
        <v>7212456.180000001</v>
      </c>
      <c r="V35" s="5">
        <v>400593.08</v>
      </c>
      <c r="W35" s="5">
        <v>123111.27</v>
      </c>
      <c r="X35" s="5">
        <v>6688751.830000001</v>
      </c>
      <c r="Y35" s="5">
        <v>0</v>
      </c>
      <c r="Z35" s="32">
        <f t="shared" si="4"/>
        <v>6711.134437517447</v>
      </c>
      <c r="AA35" s="42">
        <f t="shared" si="5"/>
        <v>-86087.84999999963</v>
      </c>
      <c r="AB35" s="5">
        <f t="shared" si="6"/>
        <v>0</v>
      </c>
      <c r="AC35" s="5">
        <f t="shared" si="7"/>
        <v>86087.84999999963</v>
      </c>
      <c r="AD35" s="56">
        <f t="shared" si="8"/>
        <v>-0.011795208694520902</v>
      </c>
      <c r="AF35" s="3">
        <v>1074.7</v>
      </c>
      <c r="AG35" s="4">
        <v>595</v>
      </c>
      <c r="AH35" s="5">
        <v>7848171.53</v>
      </c>
      <c r="AI35" s="5">
        <v>-848800.51</v>
      </c>
      <c r="AJ35" s="5">
        <v>0</v>
      </c>
      <c r="AK35" s="5">
        <f t="shared" si="9"/>
        <v>6999371.0200000005</v>
      </c>
      <c r="AL35" s="5">
        <v>400593.08</v>
      </c>
      <c r="AM35" s="5">
        <v>123111.27</v>
      </c>
      <c r="AN35" s="5">
        <v>6475666.670000001</v>
      </c>
      <c r="AO35" s="5">
        <v>0</v>
      </c>
      <c r="AP35" s="32">
        <f t="shared" si="10"/>
        <v>6512.8603517260635</v>
      </c>
      <c r="AQ35" s="42">
        <f t="shared" si="11"/>
        <v>-213085.16000000015</v>
      </c>
      <c r="AR35" s="5">
        <f t="shared" si="12"/>
        <v>0</v>
      </c>
      <c r="AS35" s="5">
        <f t="shared" si="13"/>
        <v>213085.16000000015</v>
      </c>
      <c r="AT35" s="53">
        <f t="shared" si="14"/>
        <v>-0.02919557094183895</v>
      </c>
      <c r="AU35" s="78"/>
      <c r="AV35" s="5">
        <v>7298544.03</v>
      </c>
      <c r="AW35" s="5">
        <v>6475666.670000001</v>
      </c>
      <c r="AX35" s="82">
        <f t="shared" si="15"/>
        <v>2292.907057020271</v>
      </c>
    </row>
    <row r="36" spans="1:50" ht="15">
      <c r="A36" s="2" t="s">
        <v>43</v>
      </c>
      <c r="B36" s="2" t="s">
        <v>45</v>
      </c>
      <c r="C36" s="3">
        <v>324</v>
      </c>
      <c r="D36" s="4">
        <v>138.8</v>
      </c>
      <c r="E36" s="5">
        <v>2982994.27</v>
      </c>
      <c r="F36" s="5">
        <v>-208906.71</v>
      </c>
      <c r="G36" s="5">
        <v>0</v>
      </c>
      <c r="H36" s="5">
        <f t="shared" si="0"/>
        <v>2774087.56</v>
      </c>
      <c r="I36" s="5">
        <v>161640.17</v>
      </c>
      <c r="J36" s="5">
        <v>31602.19</v>
      </c>
      <c r="K36" s="5">
        <v>2580845.2</v>
      </c>
      <c r="L36" s="5">
        <v>0</v>
      </c>
      <c r="M36" s="32">
        <f t="shared" si="1"/>
        <v>8561.99864197531</v>
      </c>
      <c r="N36" s="57">
        <f t="shared" si="2"/>
        <v>-0.07003255490665089</v>
      </c>
      <c r="P36" s="3">
        <v>324</v>
      </c>
      <c r="Q36" s="4">
        <v>138.8</v>
      </c>
      <c r="R36" s="5">
        <v>2982994.27</v>
      </c>
      <c r="S36" s="5">
        <v>-241627.65</v>
      </c>
      <c r="T36" s="5">
        <v>0</v>
      </c>
      <c r="U36" s="5">
        <f t="shared" si="3"/>
        <v>2741366.62</v>
      </c>
      <c r="V36" s="5">
        <v>161640.17</v>
      </c>
      <c r="W36" s="5">
        <v>31602.19</v>
      </c>
      <c r="X36" s="5">
        <v>2548124.2600000002</v>
      </c>
      <c r="Y36" s="5">
        <v>0</v>
      </c>
      <c r="Z36" s="32">
        <f t="shared" si="4"/>
        <v>8461.008086419753</v>
      </c>
      <c r="AA36" s="42">
        <f t="shared" si="5"/>
        <v>-32720.939999999944</v>
      </c>
      <c r="AB36" s="5">
        <f t="shared" si="6"/>
        <v>0</v>
      </c>
      <c r="AC36" s="5">
        <f t="shared" si="7"/>
        <v>32720.939999999944</v>
      </c>
      <c r="AD36" s="56">
        <f t="shared" si="8"/>
        <v>-0.011795208079156645</v>
      </c>
      <c r="AF36" s="3">
        <v>324</v>
      </c>
      <c r="AG36" s="4">
        <v>138.8</v>
      </c>
      <c r="AH36" s="5">
        <v>2982994.27</v>
      </c>
      <c r="AI36" s="5">
        <v>-322618.72</v>
      </c>
      <c r="AJ36" s="5">
        <v>0</v>
      </c>
      <c r="AK36" s="5">
        <f t="shared" si="9"/>
        <v>2660375.55</v>
      </c>
      <c r="AL36" s="5">
        <v>161640.17</v>
      </c>
      <c r="AM36" s="5">
        <v>31602.19</v>
      </c>
      <c r="AN36" s="5">
        <v>2467133.19</v>
      </c>
      <c r="AO36" s="5">
        <v>0</v>
      </c>
      <c r="AP36" s="32">
        <f t="shared" si="10"/>
        <v>8211.035648148147</v>
      </c>
      <c r="AQ36" s="42">
        <f t="shared" si="11"/>
        <v>-80991.0700000003</v>
      </c>
      <c r="AR36" s="5">
        <f t="shared" si="12"/>
        <v>0</v>
      </c>
      <c r="AS36" s="5">
        <f t="shared" si="13"/>
        <v>80991.0700000003</v>
      </c>
      <c r="AT36" s="53">
        <f t="shared" si="14"/>
        <v>-0.029195570885296892</v>
      </c>
      <c r="AU36" s="78"/>
      <c r="AV36" s="5">
        <v>2774087.56</v>
      </c>
      <c r="AW36" s="5">
        <v>2467133.19</v>
      </c>
      <c r="AX36" s="82">
        <f t="shared" si="15"/>
        <v>871.506004070259</v>
      </c>
    </row>
    <row r="37" spans="1:50" ht="15">
      <c r="A37" s="2" t="s">
        <v>43</v>
      </c>
      <c r="B37" s="2" t="s">
        <v>46</v>
      </c>
      <c r="C37" s="3">
        <v>265.9</v>
      </c>
      <c r="D37" s="4">
        <v>159.6</v>
      </c>
      <c r="E37" s="5">
        <v>2719560.31</v>
      </c>
      <c r="F37" s="5">
        <v>-190457.75</v>
      </c>
      <c r="G37" s="5">
        <v>0</v>
      </c>
      <c r="H37" s="5">
        <f t="shared" si="0"/>
        <v>2529102.56</v>
      </c>
      <c r="I37" s="5">
        <v>464062.34</v>
      </c>
      <c r="J37" s="5">
        <v>90843.62</v>
      </c>
      <c r="K37" s="5">
        <v>1974196.6</v>
      </c>
      <c r="L37" s="5">
        <v>0</v>
      </c>
      <c r="M37" s="32">
        <f t="shared" si="1"/>
        <v>9511.480105302746</v>
      </c>
      <c r="N37" s="57">
        <f t="shared" si="2"/>
        <v>-0.0700325524312421</v>
      </c>
      <c r="P37" s="3">
        <v>265.9</v>
      </c>
      <c r="Q37" s="4">
        <v>159.6</v>
      </c>
      <c r="R37" s="5">
        <v>2719560.31</v>
      </c>
      <c r="S37" s="5">
        <v>-220289.05</v>
      </c>
      <c r="T37" s="5">
        <v>0</v>
      </c>
      <c r="U37" s="5">
        <f t="shared" si="3"/>
        <v>2499271.2600000002</v>
      </c>
      <c r="V37" s="5">
        <v>464062.34</v>
      </c>
      <c r="W37" s="5">
        <v>90843.62</v>
      </c>
      <c r="X37" s="5">
        <v>1944365.3000000003</v>
      </c>
      <c r="Y37" s="5">
        <v>0</v>
      </c>
      <c r="Z37" s="32">
        <f t="shared" si="4"/>
        <v>9399.290184279806</v>
      </c>
      <c r="AA37" s="42">
        <f t="shared" si="5"/>
        <v>-29831.299999999814</v>
      </c>
      <c r="AB37" s="5">
        <f t="shared" si="6"/>
        <v>0</v>
      </c>
      <c r="AC37" s="5">
        <f t="shared" si="7"/>
        <v>29831.299999999814</v>
      </c>
      <c r="AD37" s="56">
        <f t="shared" si="8"/>
        <v>-0.011795211658004021</v>
      </c>
      <c r="AF37" s="3">
        <v>265.9</v>
      </c>
      <c r="AG37" s="4">
        <v>159.6</v>
      </c>
      <c r="AH37" s="5">
        <v>2719560.31</v>
      </c>
      <c r="AI37" s="5">
        <v>-294127.64</v>
      </c>
      <c r="AJ37" s="5">
        <v>0</v>
      </c>
      <c r="AK37" s="5">
        <f t="shared" si="9"/>
        <v>2425432.67</v>
      </c>
      <c r="AL37" s="5">
        <v>464062.34</v>
      </c>
      <c r="AM37" s="5">
        <v>90843.62</v>
      </c>
      <c r="AN37" s="5">
        <v>1870526.71</v>
      </c>
      <c r="AO37" s="5">
        <v>0</v>
      </c>
      <c r="AP37" s="32">
        <f t="shared" si="10"/>
        <v>9121.597104174502</v>
      </c>
      <c r="AQ37" s="42">
        <f t="shared" si="11"/>
        <v>-73838.59000000032</v>
      </c>
      <c r="AR37" s="5">
        <f t="shared" si="12"/>
        <v>0</v>
      </c>
      <c r="AS37" s="5">
        <f t="shared" si="13"/>
        <v>73838.59000000032</v>
      </c>
      <c r="AT37" s="53">
        <f t="shared" si="14"/>
        <v>-0.029195569672746016</v>
      </c>
      <c r="AU37" s="78"/>
      <c r="AV37" s="5">
        <v>2529102.56</v>
      </c>
      <c r="AW37" s="5">
        <v>1870526.71</v>
      </c>
      <c r="AX37" s="82">
        <f t="shared" si="15"/>
        <v>794.5416351419933</v>
      </c>
    </row>
    <row r="38" spans="1:50" ht="15">
      <c r="A38" s="2" t="s">
        <v>47</v>
      </c>
      <c r="B38" s="2" t="s">
        <v>48</v>
      </c>
      <c r="C38" s="3">
        <v>231.7</v>
      </c>
      <c r="D38" s="4">
        <v>194.6</v>
      </c>
      <c r="E38" s="5">
        <v>2589232.4</v>
      </c>
      <c r="F38" s="5">
        <v>-181330.56</v>
      </c>
      <c r="G38" s="5">
        <v>0</v>
      </c>
      <c r="H38" s="5">
        <f t="shared" si="0"/>
        <v>2407901.84</v>
      </c>
      <c r="I38" s="5">
        <v>1034373.15</v>
      </c>
      <c r="J38" s="5">
        <v>58779.42</v>
      </c>
      <c r="K38" s="5">
        <v>1314749.27</v>
      </c>
      <c r="L38" s="5">
        <v>0</v>
      </c>
      <c r="M38" s="32">
        <f t="shared" si="1"/>
        <v>10392.325593439793</v>
      </c>
      <c r="N38" s="57">
        <f t="shared" si="2"/>
        <v>-0.07003255482203916</v>
      </c>
      <c r="P38" s="3">
        <v>231.7</v>
      </c>
      <c r="Q38" s="4">
        <v>194.6</v>
      </c>
      <c r="R38" s="5">
        <v>2589232.4</v>
      </c>
      <c r="S38" s="5">
        <v>-209732.27</v>
      </c>
      <c r="T38" s="5">
        <v>0</v>
      </c>
      <c r="U38" s="5">
        <f t="shared" si="3"/>
        <v>2379500.13</v>
      </c>
      <c r="V38" s="5">
        <v>1034373.15</v>
      </c>
      <c r="W38" s="5">
        <v>58779.42</v>
      </c>
      <c r="X38" s="5">
        <v>1286347.56</v>
      </c>
      <c r="Y38" s="5">
        <v>0</v>
      </c>
      <c r="Z38" s="32">
        <f t="shared" si="4"/>
        <v>10269.74592145015</v>
      </c>
      <c r="AA38" s="42">
        <f t="shared" si="5"/>
        <v>-28401.709999999963</v>
      </c>
      <c r="AB38" s="5">
        <f t="shared" si="6"/>
        <v>0</v>
      </c>
      <c r="AC38" s="5">
        <f t="shared" si="7"/>
        <v>28401.709999999963</v>
      </c>
      <c r="AD38" s="56">
        <f t="shared" si="8"/>
        <v>-0.011795210887832523</v>
      </c>
      <c r="AF38" s="3">
        <v>231.7</v>
      </c>
      <c r="AG38" s="4">
        <v>194.6</v>
      </c>
      <c r="AH38" s="5">
        <v>2589232.4</v>
      </c>
      <c r="AI38" s="5">
        <v>-280032.33</v>
      </c>
      <c r="AJ38" s="5">
        <v>0</v>
      </c>
      <c r="AK38" s="5">
        <f t="shared" si="9"/>
        <v>2309200.07</v>
      </c>
      <c r="AL38" s="5">
        <v>1034373.15</v>
      </c>
      <c r="AM38" s="5">
        <v>58779.42</v>
      </c>
      <c r="AN38" s="5">
        <v>1216047.5</v>
      </c>
      <c r="AO38" s="5">
        <v>0</v>
      </c>
      <c r="AP38" s="32">
        <f t="shared" si="10"/>
        <v>9966.336081139405</v>
      </c>
      <c r="AQ38" s="42">
        <f t="shared" si="11"/>
        <v>-70300.06000000006</v>
      </c>
      <c r="AR38" s="5">
        <f t="shared" si="12"/>
        <v>0</v>
      </c>
      <c r="AS38" s="5">
        <f t="shared" si="13"/>
        <v>70300.06000000006</v>
      </c>
      <c r="AT38" s="53">
        <f t="shared" si="14"/>
        <v>-0.02919556720800548</v>
      </c>
      <c r="AU38" s="78"/>
      <c r="AV38" s="5">
        <v>2407901.84</v>
      </c>
      <c r="AW38" s="5">
        <v>1216047.5</v>
      </c>
      <c r="AX38" s="82">
        <f t="shared" si="15"/>
        <v>756.4652756569169</v>
      </c>
    </row>
    <row r="39" spans="1:50" ht="15">
      <c r="A39" s="2" t="s">
        <v>47</v>
      </c>
      <c r="B39" s="2" t="s">
        <v>49</v>
      </c>
      <c r="C39" s="3">
        <v>260.1</v>
      </c>
      <c r="D39" s="4">
        <v>181.8</v>
      </c>
      <c r="E39" s="5">
        <v>2704182.6300000004</v>
      </c>
      <c r="F39" s="5">
        <v>-189380.82</v>
      </c>
      <c r="G39" s="5">
        <v>0</v>
      </c>
      <c r="H39" s="5">
        <f t="shared" si="0"/>
        <v>2514801.8100000005</v>
      </c>
      <c r="I39" s="5">
        <v>1752060.16</v>
      </c>
      <c r="J39" s="5">
        <v>78145.44</v>
      </c>
      <c r="K39" s="5">
        <v>684596.2100000007</v>
      </c>
      <c r="L39" s="5">
        <v>0</v>
      </c>
      <c r="M39" s="32">
        <f t="shared" si="1"/>
        <v>9668.59596309112</v>
      </c>
      <c r="N39" s="57">
        <f t="shared" si="2"/>
        <v>-0.07003255545650776</v>
      </c>
      <c r="P39" s="3">
        <v>260.1</v>
      </c>
      <c r="Q39" s="4">
        <v>181.8</v>
      </c>
      <c r="R39" s="5">
        <v>2704182.6300000004</v>
      </c>
      <c r="S39" s="5">
        <v>-219043.43</v>
      </c>
      <c r="T39" s="5">
        <v>0</v>
      </c>
      <c r="U39" s="5">
        <f t="shared" si="3"/>
        <v>2485139.2</v>
      </c>
      <c r="V39" s="5">
        <v>1752060.16</v>
      </c>
      <c r="W39" s="5">
        <v>78145.44</v>
      </c>
      <c r="X39" s="5">
        <v>654933.6000000003</v>
      </c>
      <c r="Y39" s="5">
        <v>0</v>
      </c>
      <c r="Z39" s="32">
        <f t="shared" si="4"/>
        <v>9554.552864282969</v>
      </c>
      <c r="AA39" s="42">
        <f t="shared" si="5"/>
        <v>-29662.610000000335</v>
      </c>
      <c r="AB39" s="5">
        <f t="shared" si="6"/>
        <v>0</v>
      </c>
      <c r="AC39" s="5">
        <f t="shared" si="7"/>
        <v>29662.610000000335</v>
      </c>
      <c r="AD39" s="56">
        <f t="shared" si="8"/>
        <v>-0.011795207829916558</v>
      </c>
      <c r="AF39" s="3">
        <v>260.1</v>
      </c>
      <c r="AG39" s="4">
        <v>181.8</v>
      </c>
      <c r="AH39" s="5">
        <v>2704182.6300000004</v>
      </c>
      <c r="AI39" s="5">
        <v>-292464.5</v>
      </c>
      <c r="AJ39" s="5">
        <v>0</v>
      </c>
      <c r="AK39" s="5">
        <f t="shared" si="9"/>
        <v>2411718.1300000004</v>
      </c>
      <c r="AL39" s="5">
        <v>1752060.16</v>
      </c>
      <c r="AM39" s="5">
        <v>78145.44</v>
      </c>
      <c r="AN39" s="5">
        <v>581512.5300000005</v>
      </c>
      <c r="AO39" s="5">
        <v>0</v>
      </c>
      <c r="AP39" s="32">
        <f t="shared" si="10"/>
        <v>9272.272702806613</v>
      </c>
      <c r="AQ39" s="42">
        <f t="shared" si="11"/>
        <v>-73421.06999999983</v>
      </c>
      <c r="AR39" s="5">
        <f t="shared" si="12"/>
        <v>0</v>
      </c>
      <c r="AS39" s="5">
        <f t="shared" si="13"/>
        <v>73421.06999999983</v>
      </c>
      <c r="AT39" s="53">
        <f t="shared" si="14"/>
        <v>-0.02919556909337512</v>
      </c>
      <c r="AU39" s="78"/>
      <c r="AV39" s="5">
        <v>2514801.8100000005</v>
      </c>
      <c r="AW39" s="5">
        <v>581512.5300000005</v>
      </c>
      <c r="AX39" s="82">
        <f t="shared" si="15"/>
        <v>790.0489184493351</v>
      </c>
    </row>
    <row r="40" spans="1:50" ht="15">
      <c r="A40" s="2" t="s">
        <v>50</v>
      </c>
      <c r="B40" s="2" t="s">
        <v>50</v>
      </c>
      <c r="C40" s="3">
        <v>497.4</v>
      </c>
      <c r="D40" s="4">
        <v>289.4</v>
      </c>
      <c r="E40" s="5">
        <v>3976277.85</v>
      </c>
      <c r="F40" s="5">
        <v>-278468.89</v>
      </c>
      <c r="G40" s="5">
        <v>0</v>
      </c>
      <c r="H40" s="5">
        <f t="shared" si="0"/>
        <v>3697808.96</v>
      </c>
      <c r="I40" s="5">
        <v>553189.1</v>
      </c>
      <c r="J40" s="5">
        <v>71682.57</v>
      </c>
      <c r="K40" s="5">
        <v>3072937.29</v>
      </c>
      <c r="L40" s="5">
        <v>0</v>
      </c>
      <c r="M40" s="32">
        <f t="shared" si="1"/>
        <v>7434.2761560112585</v>
      </c>
      <c r="N40" s="57">
        <f t="shared" si="2"/>
        <v>-0.07003255318287177</v>
      </c>
      <c r="P40" s="3">
        <v>497.4</v>
      </c>
      <c r="Q40" s="4">
        <v>289.4</v>
      </c>
      <c r="R40" s="5">
        <v>3976277.85</v>
      </c>
      <c r="S40" s="5">
        <v>-322085.33</v>
      </c>
      <c r="T40" s="5">
        <v>0</v>
      </c>
      <c r="U40" s="5">
        <f t="shared" si="3"/>
        <v>3654192.52</v>
      </c>
      <c r="V40" s="5">
        <v>553189.1</v>
      </c>
      <c r="W40" s="5">
        <v>71682.57</v>
      </c>
      <c r="X40" s="5">
        <v>3029320.85</v>
      </c>
      <c r="Y40" s="5">
        <v>0</v>
      </c>
      <c r="Z40" s="32">
        <f t="shared" si="4"/>
        <v>7346.587293928428</v>
      </c>
      <c r="AA40" s="42">
        <f t="shared" si="5"/>
        <v>-43616.439999999944</v>
      </c>
      <c r="AB40" s="5">
        <f t="shared" si="6"/>
        <v>0</v>
      </c>
      <c r="AC40" s="5">
        <f t="shared" si="7"/>
        <v>43616.439999999944</v>
      </c>
      <c r="AD40" s="56">
        <f t="shared" si="8"/>
        <v>-0.011795211832684819</v>
      </c>
      <c r="AF40" s="3">
        <v>497.4</v>
      </c>
      <c r="AG40" s="4">
        <v>289.4</v>
      </c>
      <c r="AH40" s="5">
        <v>3976277.85</v>
      </c>
      <c r="AI40" s="5">
        <v>-430044.97</v>
      </c>
      <c r="AJ40" s="5">
        <v>0</v>
      </c>
      <c r="AK40" s="5">
        <f t="shared" si="9"/>
        <v>3546232.88</v>
      </c>
      <c r="AL40" s="5">
        <v>553189.1</v>
      </c>
      <c r="AM40" s="5">
        <v>71682.57</v>
      </c>
      <c r="AN40" s="5">
        <v>2921361.21</v>
      </c>
      <c r="AO40" s="5">
        <v>0</v>
      </c>
      <c r="AP40" s="32">
        <f t="shared" si="10"/>
        <v>7129.539364696421</v>
      </c>
      <c r="AQ40" s="42">
        <f t="shared" si="11"/>
        <v>-107959.64000000013</v>
      </c>
      <c r="AR40" s="5">
        <f t="shared" si="12"/>
        <v>0</v>
      </c>
      <c r="AS40" s="5">
        <f t="shared" si="13"/>
        <v>107959.64000000013</v>
      </c>
      <c r="AT40" s="53">
        <f t="shared" si="14"/>
        <v>-0.02919556990851148</v>
      </c>
      <c r="AU40" s="78"/>
      <c r="AV40" s="5">
        <v>3697808.96</v>
      </c>
      <c r="AW40" s="5">
        <v>2921361.21</v>
      </c>
      <c r="AX40" s="82">
        <f t="shared" si="15"/>
        <v>1161.701871639841</v>
      </c>
    </row>
    <row r="41" spans="1:50" ht="15">
      <c r="A41" s="2" t="s">
        <v>51</v>
      </c>
      <c r="B41" s="2" t="s">
        <v>52</v>
      </c>
      <c r="C41" s="3">
        <v>465.5</v>
      </c>
      <c r="D41" s="4">
        <v>131.6</v>
      </c>
      <c r="E41" s="5">
        <v>3681286.92</v>
      </c>
      <c r="F41" s="5">
        <v>-257809.92</v>
      </c>
      <c r="G41" s="5">
        <v>0</v>
      </c>
      <c r="H41" s="5">
        <f t="shared" si="0"/>
        <v>3423477</v>
      </c>
      <c r="I41" s="5">
        <v>2131820.86</v>
      </c>
      <c r="J41" s="5">
        <v>253371</v>
      </c>
      <c r="K41" s="5">
        <v>1038285.1400000001</v>
      </c>
      <c r="L41" s="5">
        <v>0</v>
      </c>
      <c r="M41" s="32">
        <f t="shared" si="1"/>
        <v>7354.408163265306</v>
      </c>
      <c r="N41" s="57">
        <f t="shared" si="2"/>
        <v>-0.07003255263786937</v>
      </c>
      <c r="P41" s="3">
        <v>465.5</v>
      </c>
      <c r="Q41" s="4">
        <v>131.6</v>
      </c>
      <c r="R41" s="5">
        <v>3681286.92</v>
      </c>
      <c r="S41" s="5">
        <v>-298190.55</v>
      </c>
      <c r="T41" s="5">
        <v>0</v>
      </c>
      <c r="U41" s="5">
        <f t="shared" si="3"/>
        <v>3383096.37</v>
      </c>
      <c r="V41" s="5">
        <v>2131820.86</v>
      </c>
      <c r="W41" s="5">
        <v>253371</v>
      </c>
      <c r="X41" s="5">
        <v>997904.5100000002</v>
      </c>
      <c r="Y41" s="5">
        <v>0</v>
      </c>
      <c r="Z41" s="32">
        <f t="shared" si="4"/>
        <v>7267.661374865736</v>
      </c>
      <c r="AA41" s="42">
        <f t="shared" si="5"/>
        <v>-40380.62999999989</v>
      </c>
      <c r="AB41" s="5">
        <f t="shared" si="6"/>
        <v>0</v>
      </c>
      <c r="AC41" s="5">
        <f t="shared" si="7"/>
        <v>40380.62999999989</v>
      </c>
      <c r="AD41" s="56">
        <f t="shared" si="8"/>
        <v>-0.01179520995759571</v>
      </c>
      <c r="AF41" s="3">
        <v>465.5</v>
      </c>
      <c r="AG41" s="4">
        <v>131.6</v>
      </c>
      <c r="AH41" s="5">
        <v>3681286.92</v>
      </c>
      <c r="AI41" s="5">
        <v>-398140.92</v>
      </c>
      <c r="AJ41" s="5">
        <v>0</v>
      </c>
      <c r="AK41" s="5">
        <f t="shared" si="9"/>
        <v>3283146</v>
      </c>
      <c r="AL41" s="5">
        <v>2131820.86</v>
      </c>
      <c r="AM41" s="5">
        <v>253371</v>
      </c>
      <c r="AN41" s="5">
        <v>897954.1400000001</v>
      </c>
      <c r="AO41" s="5">
        <v>0</v>
      </c>
      <c r="AP41" s="32">
        <f t="shared" si="10"/>
        <v>7052.945220193341</v>
      </c>
      <c r="AQ41" s="42">
        <f t="shared" si="11"/>
        <v>-99950.37000000011</v>
      </c>
      <c r="AR41" s="5">
        <f t="shared" si="12"/>
        <v>0</v>
      </c>
      <c r="AS41" s="5">
        <f t="shared" si="13"/>
        <v>99950.37000000011</v>
      </c>
      <c r="AT41" s="53">
        <f t="shared" si="14"/>
        <v>-0.029195572220873725</v>
      </c>
      <c r="AU41" s="78"/>
      <c r="AV41" s="5">
        <v>3423477</v>
      </c>
      <c r="AW41" s="5">
        <v>897954.1400000001</v>
      </c>
      <c r="AX41" s="82">
        <f t="shared" si="15"/>
        <v>1075.5178759737628</v>
      </c>
    </row>
    <row r="42" spans="1:50" ht="15">
      <c r="A42" s="2" t="s">
        <v>53</v>
      </c>
      <c r="B42" s="2" t="s">
        <v>53</v>
      </c>
      <c r="C42" s="3">
        <v>5105.5</v>
      </c>
      <c r="D42" s="4">
        <v>1821</v>
      </c>
      <c r="E42" s="5">
        <v>35420782.68</v>
      </c>
      <c r="F42" s="5">
        <v>-2480607.87</v>
      </c>
      <c r="G42" s="5">
        <v>0</v>
      </c>
      <c r="H42" s="5">
        <f t="shared" si="0"/>
        <v>32940174.81</v>
      </c>
      <c r="I42" s="5">
        <v>10257154.74</v>
      </c>
      <c r="J42" s="5">
        <v>1225373.09</v>
      </c>
      <c r="K42" s="5">
        <v>21457646.98</v>
      </c>
      <c r="L42" s="5">
        <v>0</v>
      </c>
      <c r="M42" s="32">
        <f t="shared" si="1"/>
        <v>6451.899874644991</v>
      </c>
      <c r="N42" s="57">
        <f t="shared" si="2"/>
        <v>-0.07003255383740155</v>
      </c>
      <c r="P42" s="3">
        <v>5105.5</v>
      </c>
      <c r="Q42" s="4">
        <v>1821</v>
      </c>
      <c r="R42" s="5">
        <v>35420782.68</v>
      </c>
      <c r="S42" s="5">
        <v>-2869144.15</v>
      </c>
      <c r="T42" s="5">
        <v>0</v>
      </c>
      <c r="U42" s="5">
        <f t="shared" si="3"/>
        <v>32551638.53</v>
      </c>
      <c r="V42" s="5">
        <v>10257154.74</v>
      </c>
      <c r="W42" s="5">
        <v>1225373.09</v>
      </c>
      <c r="X42" s="5">
        <v>21069110.7</v>
      </c>
      <c r="Y42" s="5">
        <v>0</v>
      </c>
      <c r="Z42" s="32">
        <f t="shared" si="4"/>
        <v>6375.798360591519</v>
      </c>
      <c r="AA42" s="42">
        <f t="shared" si="5"/>
        <v>-388536.27999999747</v>
      </c>
      <c r="AB42" s="5">
        <f t="shared" si="6"/>
        <v>0</v>
      </c>
      <c r="AC42" s="5">
        <f t="shared" si="7"/>
        <v>388536.27999999747</v>
      </c>
      <c r="AD42" s="56">
        <f t="shared" si="8"/>
        <v>-0.01179521002062337</v>
      </c>
      <c r="AF42" s="3">
        <v>5105.5</v>
      </c>
      <c r="AG42" s="4">
        <v>1821</v>
      </c>
      <c r="AH42" s="5">
        <v>35420782.68</v>
      </c>
      <c r="AI42" s="5">
        <v>-3830851.33</v>
      </c>
      <c r="AJ42" s="5">
        <v>0</v>
      </c>
      <c r="AK42" s="5">
        <f t="shared" si="9"/>
        <v>31589931.35</v>
      </c>
      <c r="AL42" s="5">
        <v>10257154.74</v>
      </c>
      <c r="AM42" s="5">
        <v>1225373.09</v>
      </c>
      <c r="AN42" s="5">
        <v>20107403.52</v>
      </c>
      <c r="AO42" s="5">
        <v>0</v>
      </c>
      <c r="AP42" s="32">
        <f t="shared" si="10"/>
        <v>6187.4314660660075</v>
      </c>
      <c r="AQ42" s="42">
        <f t="shared" si="11"/>
        <v>-961707.1799999997</v>
      </c>
      <c r="AR42" s="5">
        <f t="shared" si="12"/>
        <v>0</v>
      </c>
      <c r="AS42" s="5">
        <f t="shared" si="13"/>
        <v>961707.1799999997</v>
      </c>
      <c r="AT42" s="53">
        <f t="shared" si="14"/>
        <v>-0.029195570015859297</v>
      </c>
      <c r="AU42" s="78"/>
      <c r="AV42" s="5">
        <v>32940174.81</v>
      </c>
      <c r="AW42" s="5">
        <v>20107403.52</v>
      </c>
      <c r="AX42" s="82">
        <f t="shared" si="15"/>
        <v>10348.469361954423</v>
      </c>
    </row>
    <row r="43" spans="1:50" ht="15">
      <c r="A43" s="2" t="s">
        <v>54</v>
      </c>
      <c r="B43" s="2" t="s">
        <v>54</v>
      </c>
      <c r="C43" s="3">
        <v>72770.1</v>
      </c>
      <c r="D43" s="4">
        <v>48137.4</v>
      </c>
      <c r="E43" s="5">
        <v>563534635.48</v>
      </c>
      <c r="F43" s="5">
        <v>-39465769.69</v>
      </c>
      <c r="G43" s="5">
        <v>0</v>
      </c>
      <c r="H43" s="5">
        <f t="shared" si="0"/>
        <v>524068865.79</v>
      </c>
      <c r="I43" s="5">
        <v>285169021.6</v>
      </c>
      <c r="J43" s="5">
        <v>17375124.05</v>
      </c>
      <c r="K43" s="5">
        <v>221524720.14</v>
      </c>
      <c r="L43" s="5">
        <v>0</v>
      </c>
      <c r="M43" s="32">
        <f t="shared" si="1"/>
        <v>7201.705999991755</v>
      </c>
      <c r="N43" s="57">
        <f t="shared" si="2"/>
        <v>-0.0700325538223296</v>
      </c>
      <c r="P43" s="3">
        <v>72770.1</v>
      </c>
      <c r="Q43" s="4">
        <v>48137.4</v>
      </c>
      <c r="R43" s="5">
        <v>563534635.48</v>
      </c>
      <c r="S43" s="5">
        <v>-45647272.03</v>
      </c>
      <c r="T43" s="5">
        <v>0</v>
      </c>
      <c r="U43" s="5">
        <f t="shared" si="3"/>
        <v>517887363.45000005</v>
      </c>
      <c r="V43" s="5">
        <v>285169021.6</v>
      </c>
      <c r="W43" s="5">
        <v>17375124.05</v>
      </c>
      <c r="X43" s="5">
        <v>215343217.8</v>
      </c>
      <c r="Y43" s="5">
        <v>0</v>
      </c>
      <c r="Z43" s="32">
        <f t="shared" si="4"/>
        <v>7116.760365177456</v>
      </c>
      <c r="AA43" s="42">
        <f t="shared" si="5"/>
        <v>-6181502.339999974</v>
      </c>
      <c r="AB43" s="5">
        <f t="shared" si="6"/>
        <v>0</v>
      </c>
      <c r="AC43" s="5">
        <f t="shared" si="7"/>
        <v>6181502.339999974</v>
      </c>
      <c r="AD43" s="56">
        <f t="shared" si="8"/>
        <v>-0.011795210025846044</v>
      </c>
      <c r="AF43" s="3">
        <v>72770.1</v>
      </c>
      <c r="AG43" s="4">
        <v>48137.4</v>
      </c>
      <c r="AH43" s="5">
        <v>563534635.48</v>
      </c>
      <c r="AI43" s="5">
        <v>-60947761.34</v>
      </c>
      <c r="AJ43" s="5">
        <v>0</v>
      </c>
      <c r="AK43" s="5">
        <f t="shared" si="9"/>
        <v>502586874.14</v>
      </c>
      <c r="AL43" s="5">
        <v>285169021.6</v>
      </c>
      <c r="AM43" s="5">
        <v>17375124.05</v>
      </c>
      <c r="AN43" s="5">
        <v>200042728.48999995</v>
      </c>
      <c r="AO43" s="5">
        <v>0</v>
      </c>
      <c r="AP43" s="32">
        <f t="shared" si="10"/>
        <v>6906.502452793111</v>
      </c>
      <c r="AQ43" s="42">
        <f t="shared" si="11"/>
        <v>-15300489.310000062</v>
      </c>
      <c r="AR43" s="5">
        <f t="shared" si="12"/>
        <v>0</v>
      </c>
      <c r="AS43" s="5">
        <f t="shared" si="13"/>
        <v>15300489.310000062</v>
      </c>
      <c r="AT43" s="53">
        <f t="shared" si="14"/>
        <v>-0.029195570103054225</v>
      </c>
      <c r="AU43" s="78"/>
      <c r="AV43" s="5">
        <v>524068865.79</v>
      </c>
      <c r="AW43" s="5">
        <v>200042728.48999995</v>
      </c>
      <c r="AX43" s="82">
        <f t="shared" si="15"/>
        <v>164641.22101548797</v>
      </c>
    </row>
    <row r="44" spans="1:50" ht="15">
      <c r="A44" s="2" t="s">
        <v>55</v>
      </c>
      <c r="B44" s="2" t="s">
        <v>55</v>
      </c>
      <c r="C44" s="3">
        <v>272.2</v>
      </c>
      <c r="D44" s="4">
        <v>115.2</v>
      </c>
      <c r="E44" s="5">
        <v>2798486.95</v>
      </c>
      <c r="F44" s="5">
        <v>-195985.19</v>
      </c>
      <c r="G44" s="5">
        <v>0</v>
      </c>
      <c r="H44" s="5">
        <f t="shared" si="0"/>
        <v>2602501.7600000002</v>
      </c>
      <c r="I44" s="5">
        <v>1286940.68</v>
      </c>
      <c r="J44" s="5">
        <v>81674.18</v>
      </c>
      <c r="K44" s="5">
        <v>1233886.9000000004</v>
      </c>
      <c r="L44" s="5">
        <v>0</v>
      </c>
      <c r="M44" s="32">
        <f t="shared" si="1"/>
        <v>9560.99103600294</v>
      </c>
      <c r="N44" s="57">
        <f t="shared" si="2"/>
        <v>-0.07003255455595389</v>
      </c>
      <c r="P44" s="3">
        <v>272.2</v>
      </c>
      <c r="Q44" s="4">
        <v>115.2</v>
      </c>
      <c r="R44" s="5">
        <v>2798486.95</v>
      </c>
      <c r="S44" s="5">
        <v>-226682.24</v>
      </c>
      <c r="T44" s="5">
        <v>0</v>
      </c>
      <c r="U44" s="5">
        <f t="shared" si="3"/>
        <v>2571804.71</v>
      </c>
      <c r="V44" s="5">
        <v>1286940.68</v>
      </c>
      <c r="W44" s="5">
        <v>81674.18</v>
      </c>
      <c r="X44" s="5">
        <v>1203189.85</v>
      </c>
      <c r="Y44" s="5">
        <v>0</v>
      </c>
      <c r="Z44" s="32">
        <f t="shared" si="4"/>
        <v>9448.217156502571</v>
      </c>
      <c r="AA44" s="42">
        <f t="shared" si="5"/>
        <v>-30697.05000000028</v>
      </c>
      <c r="AB44" s="5">
        <f t="shared" si="6"/>
        <v>0</v>
      </c>
      <c r="AC44" s="5">
        <f t="shared" si="7"/>
        <v>30697.05000000028</v>
      </c>
      <c r="AD44" s="56">
        <f t="shared" si="8"/>
        <v>-0.011795208161550014</v>
      </c>
      <c r="AF44" s="3">
        <v>272.2</v>
      </c>
      <c r="AG44" s="4">
        <v>115.2</v>
      </c>
      <c r="AH44" s="5">
        <v>2798486.95</v>
      </c>
      <c r="AI44" s="5">
        <v>-302663.77</v>
      </c>
      <c r="AJ44" s="5">
        <v>0</v>
      </c>
      <c r="AK44" s="5">
        <f t="shared" si="9"/>
        <v>2495823.18</v>
      </c>
      <c r="AL44" s="5">
        <v>1286940.68</v>
      </c>
      <c r="AM44" s="5">
        <v>81674.18</v>
      </c>
      <c r="AN44" s="5">
        <v>1127208.3200000003</v>
      </c>
      <c r="AO44" s="5">
        <v>0</v>
      </c>
      <c r="AP44" s="32">
        <f t="shared" si="10"/>
        <v>9169.078545187363</v>
      </c>
      <c r="AQ44" s="42">
        <f t="shared" si="11"/>
        <v>-75981.5299999998</v>
      </c>
      <c r="AR44" s="5">
        <f t="shared" si="12"/>
        <v>0</v>
      </c>
      <c r="AS44" s="5">
        <f t="shared" si="13"/>
        <v>75981.5299999998</v>
      </c>
      <c r="AT44" s="53">
        <f t="shared" si="14"/>
        <v>-0.02919557295515519</v>
      </c>
      <c r="AU44" s="78"/>
      <c r="AV44" s="5">
        <v>2602501.7600000002</v>
      </c>
      <c r="AW44" s="5">
        <v>1127208.3200000003</v>
      </c>
      <c r="AX44" s="82">
        <f t="shared" si="15"/>
        <v>817.6006922591212</v>
      </c>
    </row>
    <row r="45" spans="1:50" ht="15">
      <c r="A45" s="2" t="s">
        <v>56</v>
      </c>
      <c r="B45" s="2" t="s">
        <v>56</v>
      </c>
      <c r="C45" s="3">
        <v>57945.8</v>
      </c>
      <c r="D45" s="4">
        <v>5346.7</v>
      </c>
      <c r="E45" s="5">
        <v>405859494.65</v>
      </c>
      <c r="F45" s="5">
        <v>-28423376.9</v>
      </c>
      <c r="G45" s="5">
        <v>0</v>
      </c>
      <c r="H45" s="5">
        <f t="shared" si="0"/>
        <v>377436117.75</v>
      </c>
      <c r="I45" s="5">
        <v>125871582.78</v>
      </c>
      <c r="J45" s="5">
        <v>8743382.71</v>
      </c>
      <c r="K45" s="5">
        <v>242821152.26</v>
      </c>
      <c r="L45" s="5">
        <v>0</v>
      </c>
      <c r="M45" s="32">
        <f t="shared" si="1"/>
        <v>6513.606124171208</v>
      </c>
      <c r="N45" s="57">
        <f t="shared" si="2"/>
        <v>-0.07003255381400254</v>
      </c>
      <c r="P45" s="3">
        <v>57945.8</v>
      </c>
      <c r="Q45" s="4">
        <v>5346.7</v>
      </c>
      <c r="R45" s="5">
        <v>405859494.65</v>
      </c>
      <c r="S45" s="5">
        <v>-32875315.18</v>
      </c>
      <c r="T45" s="5">
        <v>0</v>
      </c>
      <c r="U45" s="5">
        <f t="shared" si="3"/>
        <v>372984179.46999997</v>
      </c>
      <c r="V45" s="5">
        <v>125871582.78</v>
      </c>
      <c r="W45" s="5">
        <v>8743382.71</v>
      </c>
      <c r="X45" s="5">
        <v>238369213.97999996</v>
      </c>
      <c r="Y45" s="5">
        <v>0</v>
      </c>
      <c r="Z45" s="32">
        <f t="shared" si="4"/>
        <v>6436.776771914443</v>
      </c>
      <c r="AA45" s="42">
        <f t="shared" si="5"/>
        <v>-4451938.280000031</v>
      </c>
      <c r="AB45" s="5">
        <f t="shared" si="6"/>
        <v>0</v>
      </c>
      <c r="AC45" s="5">
        <f t="shared" si="7"/>
        <v>4451938.280000031</v>
      </c>
      <c r="AD45" s="56">
        <f t="shared" si="8"/>
        <v>-0.011795210025313035</v>
      </c>
      <c r="AF45" s="3">
        <v>57945.8</v>
      </c>
      <c r="AG45" s="4">
        <v>5346.7</v>
      </c>
      <c r="AH45" s="5">
        <v>405859494.65</v>
      </c>
      <c r="AI45" s="5">
        <v>-43894777.82</v>
      </c>
      <c r="AJ45" s="5">
        <v>0</v>
      </c>
      <c r="AK45" s="5">
        <f t="shared" si="9"/>
        <v>361964716.83</v>
      </c>
      <c r="AL45" s="5">
        <v>125871582.78</v>
      </c>
      <c r="AM45" s="5">
        <v>8743382.71</v>
      </c>
      <c r="AN45" s="5">
        <v>227349751.33999997</v>
      </c>
      <c r="AO45" s="5">
        <v>0</v>
      </c>
      <c r="AP45" s="32">
        <f t="shared" si="10"/>
        <v>6246.608327609593</v>
      </c>
      <c r="AQ45" s="42">
        <f t="shared" si="11"/>
        <v>-11019462.639999986</v>
      </c>
      <c r="AR45" s="5">
        <f t="shared" si="12"/>
        <v>0</v>
      </c>
      <c r="AS45" s="5">
        <f t="shared" si="13"/>
        <v>11019462.639999986</v>
      </c>
      <c r="AT45" s="53">
        <f t="shared" si="14"/>
        <v>-0.02919557011578547</v>
      </c>
      <c r="AU45" s="78"/>
      <c r="AV45" s="5">
        <v>377436117.75</v>
      </c>
      <c r="AW45" s="5">
        <v>227349751.33999997</v>
      </c>
      <c r="AX45" s="82">
        <f t="shared" si="15"/>
        <v>118575.14792074345</v>
      </c>
    </row>
    <row r="46" spans="1:50" ht="15">
      <c r="A46" s="2" t="s">
        <v>57</v>
      </c>
      <c r="B46" s="2" t="s">
        <v>57</v>
      </c>
      <c r="C46" s="3">
        <v>5846.8</v>
      </c>
      <c r="D46" s="4">
        <v>2174.6</v>
      </c>
      <c r="E46" s="5">
        <v>45906144.04</v>
      </c>
      <c r="F46" s="5">
        <v>-3214924.5</v>
      </c>
      <c r="G46" s="5">
        <v>-1365553.0559999999</v>
      </c>
      <c r="H46" s="5">
        <f t="shared" si="0"/>
        <v>41325666.484</v>
      </c>
      <c r="I46" s="5">
        <v>37889372.79</v>
      </c>
      <c r="J46" s="5">
        <v>1529564.94</v>
      </c>
      <c r="K46" s="5">
        <v>1906728.7540000002</v>
      </c>
      <c r="L46" s="5">
        <v>0</v>
      </c>
      <c r="M46" s="32">
        <f t="shared" si="1"/>
        <v>7068.082794691112</v>
      </c>
      <c r="N46" s="57">
        <f t="shared" si="2"/>
        <v>-0.07003255375138234</v>
      </c>
      <c r="P46" s="3">
        <v>5846.8</v>
      </c>
      <c r="Q46" s="4">
        <v>2174.6</v>
      </c>
      <c r="R46" s="5">
        <v>45906144.04</v>
      </c>
      <c r="S46" s="5">
        <v>-3718476.4</v>
      </c>
      <c r="T46" s="5">
        <v>-1349376.42</v>
      </c>
      <c r="U46" s="5">
        <f t="shared" si="3"/>
        <v>40838291.22</v>
      </c>
      <c r="V46" s="5">
        <v>37889372.79</v>
      </c>
      <c r="W46" s="5">
        <v>1529564.94</v>
      </c>
      <c r="X46" s="5">
        <v>1419283.9380000017</v>
      </c>
      <c r="Y46" s="5">
        <v>0</v>
      </c>
      <c r="Z46" s="32">
        <f t="shared" si="4"/>
        <v>6984.725186426763</v>
      </c>
      <c r="AA46" s="42">
        <f t="shared" si="5"/>
        <v>-487375.26399999857</v>
      </c>
      <c r="AB46" s="5">
        <f t="shared" si="6"/>
        <v>0</v>
      </c>
      <c r="AC46" s="5">
        <f t="shared" si="7"/>
        <v>487375.26399999857</v>
      </c>
      <c r="AD46" s="56">
        <f t="shared" si="8"/>
        <v>-0.011793524592971658</v>
      </c>
      <c r="AF46" s="3">
        <v>5846.8</v>
      </c>
      <c r="AG46" s="4">
        <v>2174.6</v>
      </c>
      <c r="AH46" s="5">
        <v>45906144.04</v>
      </c>
      <c r="AI46" s="5">
        <v>-4964870.9</v>
      </c>
      <c r="AJ46" s="5">
        <v>-1309579.1519999998</v>
      </c>
      <c r="AK46" s="5">
        <f t="shared" si="9"/>
        <v>39631693.988</v>
      </c>
      <c r="AL46" s="5">
        <v>37889372.79</v>
      </c>
      <c r="AM46" s="5">
        <v>1529564.94</v>
      </c>
      <c r="AN46" s="5">
        <v>212756.25800000178</v>
      </c>
      <c r="AO46" s="5">
        <v>0</v>
      </c>
      <c r="AP46" s="32">
        <f t="shared" si="10"/>
        <v>6778.356363822945</v>
      </c>
      <c r="AQ46" s="42">
        <f t="shared" si="11"/>
        <v>-1206597.2320000008</v>
      </c>
      <c r="AR46" s="5">
        <f t="shared" si="12"/>
        <v>0</v>
      </c>
      <c r="AS46" s="5">
        <f t="shared" si="13"/>
        <v>1206597.2320000008</v>
      </c>
      <c r="AT46" s="53">
        <f t="shared" si="14"/>
        <v>-0.029197284270470445</v>
      </c>
      <c r="AU46" s="78"/>
      <c r="AV46" s="5">
        <v>41325666.484</v>
      </c>
      <c r="AW46" s="5">
        <v>212756.25800000178</v>
      </c>
      <c r="AX46" s="82">
        <f t="shared" si="15"/>
        <v>12982.851364291857</v>
      </c>
    </row>
    <row r="47" spans="1:50" ht="15">
      <c r="A47" s="2" t="s">
        <v>58</v>
      </c>
      <c r="B47" s="2" t="s">
        <v>59</v>
      </c>
      <c r="C47" s="3">
        <v>2636.3</v>
      </c>
      <c r="D47" s="4">
        <v>304.3</v>
      </c>
      <c r="E47" s="5">
        <v>18755091.389999997</v>
      </c>
      <c r="F47" s="5">
        <v>-1313466.95</v>
      </c>
      <c r="G47" s="5">
        <v>0</v>
      </c>
      <c r="H47" s="5">
        <f t="shared" si="0"/>
        <v>17441624.439999998</v>
      </c>
      <c r="I47" s="5">
        <v>4431551.37</v>
      </c>
      <c r="J47" s="5">
        <v>652272.02</v>
      </c>
      <c r="K47" s="5">
        <v>12357801.049999997</v>
      </c>
      <c r="L47" s="5">
        <v>0</v>
      </c>
      <c r="M47" s="32">
        <f t="shared" si="1"/>
        <v>6615.948275992868</v>
      </c>
      <c r="N47" s="57">
        <f t="shared" si="2"/>
        <v>-0.07003255397093537</v>
      </c>
      <c r="P47" s="3">
        <v>2636.3</v>
      </c>
      <c r="Q47" s="4">
        <v>304.3</v>
      </c>
      <c r="R47" s="5">
        <v>18755091.389999997</v>
      </c>
      <c r="S47" s="5">
        <v>-1519194.57</v>
      </c>
      <c r="T47" s="5">
        <v>0</v>
      </c>
      <c r="U47" s="5">
        <f t="shared" si="3"/>
        <v>17235896.819999997</v>
      </c>
      <c r="V47" s="5">
        <v>4431551.37</v>
      </c>
      <c r="W47" s="5">
        <v>652272.02</v>
      </c>
      <c r="X47" s="5">
        <v>12152073.429999996</v>
      </c>
      <c r="Y47" s="5">
        <v>0</v>
      </c>
      <c r="Z47" s="32">
        <f t="shared" si="4"/>
        <v>6537.911777870499</v>
      </c>
      <c r="AA47" s="42">
        <f t="shared" si="5"/>
        <v>-205727.62000000104</v>
      </c>
      <c r="AB47" s="5">
        <f t="shared" si="6"/>
        <v>0</v>
      </c>
      <c r="AC47" s="5">
        <f t="shared" si="7"/>
        <v>205727.62000000104</v>
      </c>
      <c r="AD47" s="56">
        <f t="shared" si="8"/>
        <v>-0.011795209827370935</v>
      </c>
      <c r="AF47" s="3">
        <v>2636.3</v>
      </c>
      <c r="AG47" s="4">
        <v>304.3</v>
      </c>
      <c r="AH47" s="5">
        <v>18755091.389999997</v>
      </c>
      <c r="AI47" s="5">
        <v>-2028412.74</v>
      </c>
      <c r="AJ47" s="5">
        <v>0</v>
      </c>
      <c r="AK47" s="5">
        <f t="shared" si="9"/>
        <v>16726678.649999997</v>
      </c>
      <c r="AL47" s="5">
        <v>4431551.37</v>
      </c>
      <c r="AM47" s="5">
        <v>652272.02</v>
      </c>
      <c r="AN47" s="5">
        <v>11642855.259999998</v>
      </c>
      <c r="AO47" s="5">
        <v>0</v>
      </c>
      <c r="AP47" s="32">
        <f t="shared" si="10"/>
        <v>6344.755395819898</v>
      </c>
      <c r="AQ47" s="42">
        <f t="shared" si="11"/>
        <v>-509218.1699999999</v>
      </c>
      <c r="AR47" s="5">
        <f t="shared" si="12"/>
        <v>0</v>
      </c>
      <c r="AS47" s="5">
        <f t="shared" si="13"/>
        <v>509218.1699999999</v>
      </c>
      <c r="AT47" s="53">
        <f t="shared" si="14"/>
        <v>-0.029195570157569566</v>
      </c>
      <c r="AU47" s="78"/>
      <c r="AV47" s="5">
        <v>17441624.439999998</v>
      </c>
      <c r="AW47" s="5">
        <v>11642855.259999998</v>
      </c>
      <c r="AX47" s="82">
        <f t="shared" si="15"/>
        <v>5479.452285276304</v>
      </c>
    </row>
    <row r="48" spans="1:50" ht="15">
      <c r="A48" s="2" t="s">
        <v>58</v>
      </c>
      <c r="B48" s="2" t="s">
        <v>60</v>
      </c>
      <c r="C48" s="3">
        <v>345.7</v>
      </c>
      <c r="D48" s="4">
        <v>87.9</v>
      </c>
      <c r="E48" s="5">
        <v>3304900.32</v>
      </c>
      <c r="F48" s="5">
        <v>-231450.61</v>
      </c>
      <c r="G48" s="5">
        <v>0</v>
      </c>
      <c r="H48" s="5">
        <f t="shared" si="0"/>
        <v>3073449.71</v>
      </c>
      <c r="I48" s="5">
        <v>545770.04</v>
      </c>
      <c r="J48" s="5">
        <v>86206.6</v>
      </c>
      <c r="K48" s="5">
        <v>2441473.07</v>
      </c>
      <c r="L48" s="5">
        <v>0</v>
      </c>
      <c r="M48" s="32">
        <f t="shared" si="1"/>
        <v>8890.511165750651</v>
      </c>
      <c r="N48" s="57">
        <f t="shared" si="2"/>
        <v>-0.07003255396217214</v>
      </c>
      <c r="P48" s="3">
        <v>345.7</v>
      </c>
      <c r="Q48" s="4">
        <v>87.9</v>
      </c>
      <c r="R48" s="5">
        <v>3304900.32</v>
      </c>
      <c r="S48" s="5">
        <v>-267702.59</v>
      </c>
      <c r="T48" s="5">
        <v>0</v>
      </c>
      <c r="U48" s="5">
        <f t="shared" si="3"/>
        <v>3037197.73</v>
      </c>
      <c r="V48" s="5">
        <v>545770.04</v>
      </c>
      <c r="W48" s="5">
        <v>86206.6</v>
      </c>
      <c r="X48" s="5">
        <v>2405221.09</v>
      </c>
      <c r="Y48" s="5">
        <v>0</v>
      </c>
      <c r="Z48" s="32">
        <f t="shared" si="4"/>
        <v>8785.645733294765</v>
      </c>
      <c r="AA48" s="42">
        <f t="shared" si="5"/>
        <v>-36251.97999999998</v>
      </c>
      <c r="AB48" s="5">
        <f t="shared" si="6"/>
        <v>0</v>
      </c>
      <c r="AC48" s="5">
        <f t="shared" si="7"/>
        <v>36251.97999999998</v>
      </c>
      <c r="AD48" s="56">
        <f t="shared" si="8"/>
        <v>-0.011795208453239985</v>
      </c>
      <c r="AF48" s="3">
        <v>345.7</v>
      </c>
      <c r="AG48" s="4">
        <v>87.9</v>
      </c>
      <c r="AH48" s="5">
        <v>3304900.32</v>
      </c>
      <c r="AI48" s="5">
        <v>-357433.71</v>
      </c>
      <c r="AJ48" s="5">
        <v>0</v>
      </c>
      <c r="AK48" s="5">
        <f t="shared" si="9"/>
        <v>2947466.61</v>
      </c>
      <c r="AL48" s="5">
        <v>545770.04</v>
      </c>
      <c r="AM48" s="5">
        <v>86206.6</v>
      </c>
      <c r="AN48" s="5">
        <v>2315489.9699999997</v>
      </c>
      <c r="AO48" s="5">
        <v>0</v>
      </c>
      <c r="AP48" s="32">
        <f t="shared" si="10"/>
        <v>8526.082181081863</v>
      </c>
      <c r="AQ48" s="42">
        <f t="shared" si="11"/>
        <v>-89731.12000000011</v>
      </c>
      <c r="AR48" s="5">
        <f t="shared" si="12"/>
        <v>0</v>
      </c>
      <c r="AS48" s="5">
        <f t="shared" si="13"/>
        <v>89731.12000000011</v>
      </c>
      <c r="AT48" s="53">
        <f t="shared" si="14"/>
        <v>-0.02919557125273415</v>
      </c>
      <c r="AU48" s="78"/>
      <c r="AV48" s="5">
        <v>3073449.71</v>
      </c>
      <c r="AW48" s="5">
        <v>2315489.9699999997</v>
      </c>
      <c r="AX48" s="82">
        <f t="shared" si="15"/>
        <v>965.5534721020111</v>
      </c>
    </row>
    <row r="49" spans="1:50" ht="15">
      <c r="A49" s="2" t="s">
        <v>58</v>
      </c>
      <c r="B49" s="2" t="s">
        <v>61</v>
      </c>
      <c r="C49" s="3">
        <v>305</v>
      </c>
      <c r="D49" s="4">
        <v>129.8</v>
      </c>
      <c r="E49" s="5">
        <v>3084378.08</v>
      </c>
      <c r="F49" s="5">
        <v>-216006.87</v>
      </c>
      <c r="G49" s="5">
        <v>0</v>
      </c>
      <c r="H49" s="5">
        <f t="shared" si="0"/>
        <v>2868371.21</v>
      </c>
      <c r="I49" s="5">
        <v>367789.59</v>
      </c>
      <c r="J49" s="5">
        <v>53059.85</v>
      </c>
      <c r="K49" s="5">
        <v>2447521.77</v>
      </c>
      <c r="L49" s="5">
        <v>0</v>
      </c>
      <c r="M49" s="32">
        <f t="shared" si="1"/>
        <v>9404.495770491803</v>
      </c>
      <c r="N49" s="57">
        <f t="shared" si="2"/>
        <v>-0.07003255255918561</v>
      </c>
      <c r="P49" s="3">
        <v>305</v>
      </c>
      <c r="Q49" s="4">
        <v>129.8</v>
      </c>
      <c r="R49" s="5">
        <v>3084378.08</v>
      </c>
      <c r="S49" s="5">
        <v>-249839.91</v>
      </c>
      <c r="T49" s="5">
        <v>0</v>
      </c>
      <c r="U49" s="5">
        <f t="shared" si="3"/>
        <v>2834538.17</v>
      </c>
      <c r="V49" s="5">
        <v>367789.59</v>
      </c>
      <c r="W49" s="5">
        <v>53059.85</v>
      </c>
      <c r="X49" s="5">
        <v>2413688.73</v>
      </c>
      <c r="Y49" s="5">
        <v>0</v>
      </c>
      <c r="Z49" s="32">
        <f t="shared" si="4"/>
        <v>9293.567770491803</v>
      </c>
      <c r="AA49" s="42">
        <f t="shared" si="5"/>
        <v>-33833.04000000004</v>
      </c>
      <c r="AB49" s="5">
        <f t="shared" si="6"/>
        <v>0</v>
      </c>
      <c r="AC49" s="5">
        <f t="shared" si="7"/>
        <v>33833.04000000004</v>
      </c>
      <c r="AD49" s="56">
        <f t="shared" si="8"/>
        <v>-0.011795209728102116</v>
      </c>
      <c r="AF49" s="3">
        <v>305</v>
      </c>
      <c r="AG49" s="4">
        <v>129.8</v>
      </c>
      <c r="AH49" s="5">
        <v>3084378.08</v>
      </c>
      <c r="AI49" s="5">
        <v>-333583.65</v>
      </c>
      <c r="AJ49" s="5">
        <v>0</v>
      </c>
      <c r="AK49" s="5">
        <f t="shared" si="9"/>
        <v>2750794.43</v>
      </c>
      <c r="AL49" s="5">
        <v>367789.59</v>
      </c>
      <c r="AM49" s="5">
        <v>53059.85</v>
      </c>
      <c r="AN49" s="5">
        <v>2329944.99</v>
      </c>
      <c r="AO49" s="5">
        <v>0</v>
      </c>
      <c r="AP49" s="32">
        <f t="shared" si="10"/>
        <v>9018.998131147542</v>
      </c>
      <c r="AQ49" s="42">
        <f t="shared" si="11"/>
        <v>-83743.73999999976</v>
      </c>
      <c r="AR49" s="5">
        <f t="shared" si="12"/>
        <v>0</v>
      </c>
      <c r="AS49" s="5">
        <f t="shared" si="13"/>
        <v>83743.73999999976</v>
      </c>
      <c r="AT49" s="53">
        <f t="shared" si="14"/>
        <v>-0.029195572633013478</v>
      </c>
      <c r="AU49" s="78"/>
      <c r="AV49" s="5">
        <v>2868371.21</v>
      </c>
      <c r="AW49" s="5">
        <v>2329944.99</v>
      </c>
      <c r="AX49" s="82">
        <f t="shared" si="15"/>
        <v>901.126109882874</v>
      </c>
    </row>
    <row r="50" spans="1:50" ht="15">
      <c r="A50" s="2" t="s">
        <v>58</v>
      </c>
      <c r="B50" s="2" t="s">
        <v>58</v>
      </c>
      <c r="C50" s="3">
        <v>233.89999999999998</v>
      </c>
      <c r="D50" s="4">
        <v>52.6</v>
      </c>
      <c r="E50" s="5">
        <v>2634381.6599999997</v>
      </c>
      <c r="F50" s="5">
        <v>-184492.48</v>
      </c>
      <c r="G50" s="5">
        <v>0</v>
      </c>
      <c r="H50" s="5">
        <f t="shared" si="0"/>
        <v>2449889.1799999997</v>
      </c>
      <c r="I50" s="5">
        <v>379383.26</v>
      </c>
      <c r="J50" s="5">
        <v>53854.1</v>
      </c>
      <c r="K50" s="5">
        <v>2016651.8199999996</v>
      </c>
      <c r="L50" s="5">
        <v>0</v>
      </c>
      <c r="M50" s="32">
        <f t="shared" si="1"/>
        <v>10474.08798631894</v>
      </c>
      <c r="N50" s="57">
        <f t="shared" si="2"/>
        <v>-0.07003255557131385</v>
      </c>
      <c r="P50" s="3">
        <v>233.89999999999998</v>
      </c>
      <c r="Q50" s="4">
        <v>52.6</v>
      </c>
      <c r="R50" s="5">
        <v>2634381.6599999997</v>
      </c>
      <c r="S50" s="5">
        <v>-213389.43</v>
      </c>
      <c r="T50" s="5">
        <v>0</v>
      </c>
      <c r="U50" s="5">
        <f t="shared" si="3"/>
        <v>2420992.2299999995</v>
      </c>
      <c r="V50" s="5">
        <v>379383.26</v>
      </c>
      <c r="W50" s="5">
        <v>53854.1</v>
      </c>
      <c r="X50" s="5">
        <v>1987754.8699999994</v>
      </c>
      <c r="Y50" s="5">
        <v>0</v>
      </c>
      <c r="Z50" s="32">
        <f t="shared" si="4"/>
        <v>10350.543950406156</v>
      </c>
      <c r="AA50" s="42">
        <f t="shared" si="5"/>
        <v>-28896.950000000186</v>
      </c>
      <c r="AB50" s="5">
        <f t="shared" si="6"/>
        <v>0</v>
      </c>
      <c r="AC50" s="5">
        <f t="shared" si="7"/>
        <v>28896.950000000186</v>
      </c>
      <c r="AD50" s="56">
        <f t="shared" si="8"/>
        <v>-0.011795206997893753</v>
      </c>
      <c r="AF50" s="3">
        <v>233.89999999999998</v>
      </c>
      <c r="AG50" s="4">
        <v>52.6</v>
      </c>
      <c r="AH50" s="5">
        <v>2634381.6599999997</v>
      </c>
      <c r="AI50" s="5">
        <v>-284915.34</v>
      </c>
      <c r="AJ50" s="5">
        <v>0</v>
      </c>
      <c r="AK50" s="5">
        <f t="shared" si="9"/>
        <v>2349466.32</v>
      </c>
      <c r="AL50" s="5">
        <v>379383.26</v>
      </c>
      <c r="AM50" s="5">
        <v>53854.1</v>
      </c>
      <c r="AN50" s="5">
        <v>1916228.9599999997</v>
      </c>
      <c r="AO50" s="5">
        <v>0</v>
      </c>
      <c r="AP50" s="32">
        <f t="shared" si="10"/>
        <v>10044.746985891406</v>
      </c>
      <c r="AQ50" s="42">
        <f t="shared" si="11"/>
        <v>-71525.90999999968</v>
      </c>
      <c r="AR50" s="5">
        <f t="shared" si="12"/>
        <v>0</v>
      </c>
      <c r="AS50" s="5">
        <f t="shared" si="13"/>
        <v>71525.90999999968</v>
      </c>
      <c r="AT50" s="53">
        <f t="shared" si="14"/>
        <v>-0.029195569572661118</v>
      </c>
      <c r="AU50" s="78"/>
      <c r="AV50" s="5">
        <v>2449889.1799999997</v>
      </c>
      <c r="AW50" s="5">
        <v>1916228.9599999997</v>
      </c>
      <c r="AX50" s="82">
        <f t="shared" si="15"/>
        <v>769.6559980524779</v>
      </c>
    </row>
    <row r="51" spans="1:50" ht="15">
      <c r="A51" s="2" t="s">
        <v>58</v>
      </c>
      <c r="B51" s="2" t="s">
        <v>62</v>
      </c>
      <c r="C51" s="3">
        <v>50.900000000000006</v>
      </c>
      <c r="D51" s="4">
        <v>13.5</v>
      </c>
      <c r="E51" s="5">
        <v>789212.0299999999</v>
      </c>
      <c r="F51" s="5">
        <v>-55270.53</v>
      </c>
      <c r="G51" s="5">
        <v>0</v>
      </c>
      <c r="H51" s="5">
        <f t="shared" si="0"/>
        <v>733941.4999999999</v>
      </c>
      <c r="I51" s="5">
        <v>216002.63</v>
      </c>
      <c r="J51" s="5">
        <v>31172.06</v>
      </c>
      <c r="K51" s="5">
        <v>486766.8099999999</v>
      </c>
      <c r="L51" s="5">
        <v>0</v>
      </c>
      <c r="M51" s="32">
        <f t="shared" si="1"/>
        <v>14419.282907662078</v>
      </c>
      <c r="N51" s="57">
        <f t="shared" si="2"/>
        <v>-0.07003254879427016</v>
      </c>
      <c r="P51" s="3">
        <v>50.900000000000006</v>
      </c>
      <c r="Q51" s="4">
        <v>13.5</v>
      </c>
      <c r="R51" s="5">
        <v>789212.0299999999</v>
      </c>
      <c r="S51" s="5">
        <v>-63927.53</v>
      </c>
      <c r="T51" s="5">
        <v>0</v>
      </c>
      <c r="U51" s="5">
        <f t="shared" si="3"/>
        <v>725284.4999999999</v>
      </c>
      <c r="V51" s="5">
        <v>216002.63</v>
      </c>
      <c r="W51" s="5">
        <v>31172.06</v>
      </c>
      <c r="X51" s="5">
        <v>478109.8099999999</v>
      </c>
      <c r="Y51" s="5">
        <v>0</v>
      </c>
      <c r="Z51" s="32">
        <f t="shared" si="4"/>
        <v>14249.204322200389</v>
      </c>
      <c r="AA51" s="42">
        <f t="shared" si="5"/>
        <v>-8657</v>
      </c>
      <c r="AB51" s="5">
        <f t="shared" si="6"/>
        <v>0</v>
      </c>
      <c r="AC51" s="5">
        <f t="shared" si="7"/>
        <v>8657</v>
      </c>
      <c r="AD51" s="56">
        <f t="shared" si="8"/>
        <v>-0.011795218011244767</v>
      </c>
      <c r="AF51" s="3">
        <v>50.900000000000006</v>
      </c>
      <c r="AG51" s="4">
        <v>13.5</v>
      </c>
      <c r="AH51" s="5">
        <v>789212.0299999999</v>
      </c>
      <c r="AI51" s="5">
        <v>-85355.37</v>
      </c>
      <c r="AJ51" s="5">
        <v>0</v>
      </c>
      <c r="AK51" s="5">
        <f t="shared" si="9"/>
        <v>703856.6599999999</v>
      </c>
      <c r="AL51" s="5">
        <v>216002.63</v>
      </c>
      <c r="AM51" s="5">
        <v>31172.06</v>
      </c>
      <c r="AN51" s="5">
        <v>456681.9699999999</v>
      </c>
      <c r="AO51" s="5">
        <v>0</v>
      </c>
      <c r="AP51" s="32">
        <f t="shared" si="10"/>
        <v>13828.225147347737</v>
      </c>
      <c r="AQ51" s="42">
        <f t="shared" si="11"/>
        <v>-21427.839999999967</v>
      </c>
      <c r="AR51" s="5">
        <f t="shared" si="12"/>
        <v>0</v>
      </c>
      <c r="AS51" s="5">
        <f t="shared" si="13"/>
        <v>21427.839999999967</v>
      </c>
      <c r="AT51" s="53">
        <f t="shared" si="14"/>
        <v>-0.029195569401648455</v>
      </c>
      <c r="AU51" s="78"/>
      <c r="AV51" s="5">
        <v>733941.4999999999</v>
      </c>
      <c r="AW51" s="5">
        <v>456681.9699999999</v>
      </c>
      <c r="AX51" s="82">
        <f t="shared" si="15"/>
        <v>230.57470611574058</v>
      </c>
    </row>
    <row r="52" spans="1:50" ht="15">
      <c r="A52" s="2" t="s">
        <v>63</v>
      </c>
      <c r="B52" s="2" t="s">
        <v>64</v>
      </c>
      <c r="C52" s="3">
        <v>604.7</v>
      </c>
      <c r="D52" s="4">
        <v>200</v>
      </c>
      <c r="E52" s="5">
        <v>4902048.600000001</v>
      </c>
      <c r="F52" s="5">
        <v>-343302.98</v>
      </c>
      <c r="G52" s="5">
        <v>0</v>
      </c>
      <c r="H52" s="5">
        <f t="shared" si="0"/>
        <v>4558745.620000001</v>
      </c>
      <c r="I52" s="5">
        <v>609711.03</v>
      </c>
      <c r="J52" s="5">
        <v>70202.47</v>
      </c>
      <c r="K52" s="5">
        <v>3878832.1200000006</v>
      </c>
      <c r="L52" s="5">
        <v>0</v>
      </c>
      <c r="M52" s="32">
        <f t="shared" si="1"/>
        <v>7538.85500248057</v>
      </c>
      <c r="N52" s="57">
        <f t="shared" si="2"/>
        <v>-0.07003255332882663</v>
      </c>
      <c r="P52" s="3">
        <v>604.7</v>
      </c>
      <c r="Q52" s="4">
        <v>200</v>
      </c>
      <c r="R52" s="5">
        <v>4902048.600000001</v>
      </c>
      <c r="S52" s="5">
        <v>-397074.34</v>
      </c>
      <c r="T52" s="5">
        <v>0</v>
      </c>
      <c r="U52" s="5">
        <f t="shared" si="3"/>
        <v>4504974.260000001</v>
      </c>
      <c r="V52" s="5">
        <v>609711.03</v>
      </c>
      <c r="W52" s="5">
        <v>70202.47</v>
      </c>
      <c r="X52" s="5">
        <v>3825060.7600000002</v>
      </c>
      <c r="Y52" s="5">
        <v>0</v>
      </c>
      <c r="Z52" s="32">
        <f t="shared" si="4"/>
        <v>7449.932627749297</v>
      </c>
      <c r="AA52" s="42">
        <f t="shared" si="5"/>
        <v>-53771.360000000335</v>
      </c>
      <c r="AB52" s="5">
        <f t="shared" si="6"/>
        <v>0</v>
      </c>
      <c r="AC52" s="5">
        <f t="shared" si="7"/>
        <v>53771.360000000335</v>
      </c>
      <c r="AD52" s="56">
        <f t="shared" si="8"/>
        <v>-0.011795209577848813</v>
      </c>
      <c r="AF52" s="3">
        <v>604.7</v>
      </c>
      <c r="AG52" s="4">
        <v>200</v>
      </c>
      <c r="AH52" s="5">
        <v>4902048.600000001</v>
      </c>
      <c r="AI52" s="5">
        <v>-530169.52</v>
      </c>
      <c r="AJ52" s="5">
        <v>0</v>
      </c>
      <c r="AK52" s="5">
        <f t="shared" si="9"/>
        <v>4371879.08</v>
      </c>
      <c r="AL52" s="5">
        <v>609711.03</v>
      </c>
      <c r="AM52" s="5">
        <v>70202.47</v>
      </c>
      <c r="AN52" s="5">
        <v>3691965.5799999996</v>
      </c>
      <c r="AO52" s="5">
        <v>0</v>
      </c>
      <c r="AP52" s="32">
        <f t="shared" si="10"/>
        <v>7229.831453613361</v>
      </c>
      <c r="AQ52" s="42">
        <f t="shared" si="11"/>
        <v>-133095.18000000063</v>
      </c>
      <c r="AR52" s="5">
        <f t="shared" si="12"/>
        <v>0</v>
      </c>
      <c r="AS52" s="5">
        <f t="shared" si="13"/>
        <v>133095.18000000063</v>
      </c>
      <c r="AT52" s="53">
        <f t="shared" si="14"/>
        <v>-0.029195570688587927</v>
      </c>
      <c r="AU52" s="78"/>
      <c r="AV52" s="5">
        <v>4558745.620000001</v>
      </c>
      <c r="AW52" s="5">
        <v>3691965.5799999996</v>
      </c>
      <c r="AX52" s="82">
        <f t="shared" si="15"/>
        <v>1432.173315704208</v>
      </c>
    </row>
    <row r="53" spans="1:50" ht="15">
      <c r="A53" s="2" t="s">
        <v>63</v>
      </c>
      <c r="B53" s="2" t="s">
        <v>65</v>
      </c>
      <c r="C53" s="3">
        <v>10358</v>
      </c>
      <c r="D53" s="4">
        <v>6666.1</v>
      </c>
      <c r="E53" s="5">
        <v>76827030.19999999</v>
      </c>
      <c r="F53" s="5">
        <v>-5380393.13</v>
      </c>
      <c r="G53" s="5">
        <v>0</v>
      </c>
      <c r="H53" s="5">
        <f t="shared" si="0"/>
        <v>71446637.07</v>
      </c>
      <c r="I53" s="5">
        <v>10898422.87</v>
      </c>
      <c r="J53" s="5">
        <v>1075872.13</v>
      </c>
      <c r="K53" s="5">
        <v>59472342.06999999</v>
      </c>
      <c r="L53" s="5">
        <v>0</v>
      </c>
      <c r="M53" s="32">
        <f t="shared" si="1"/>
        <v>6897.725146746476</v>
      </c>
      <c r="N53" s="57">
        <f t="shared" si="2"/>
        <v>-0.07003255385498425</v>
      </c>
      <c r="P53" s="3">
        <v>10358</v>
      </c>
      <c r="Q53" s="4">
        <v>6666.1</v>
      </c>
      <c r="R53" s="5">
        <v>76827030.19999999</v>
      </c>
      <c r="S53" s="5">
        <v>-6223121.22</v>
      </c>
      <c r="T53" s="5">
        <v>0</v>
      </c>
      <c r="U53" s="5">
        <f t="shared" si="3"/>
        <v>70603908.97999999</v>
      </c>
      <c r="V53" s="5">
        <v>10898422.87</v>
      </c>
      <c r="W53" s="5">
        <v>1075872.13</v>
      </c>
      <c r="X53" s="5">
        <v>58629613.97999999</v>
      </c>
      <c r="Y53" s="5">
        <v>0</v>
      </c>
      <c r="Z53" s="32">
        <f t="shared" si="4"/>
        <v>6816.365029928556</v>
      </c>
      <c r="AA53" s="42">
        <f t="shared" si="5"/>
        <v>-842728.0900000036</v>
      </c>
      <c r="AB53" s="5">
        <f t="shared" si="6"/>
        <v>0</v>
      </c>
      <c r="AC53" s="5">
        <f t="shared" si="7"/>
        <v>842728.0900000036</v>
      </c>
      <c r="AD53" s="56">
        <f t="shared" si="8"/>
        <v>-0.011795210027511008</v>
      </c>
      <c r="AF53" s="3">
        <v>10358</v>
      </c>
      <c r="AG53" s="4">
        <v>6666.1</v>
      </c>
      <c r="AH53" s="5">
        <v>76827030.19999999</v>
      </c>
      <c r="AI53" s="5">
        <v>-8309046.52</v>
      </c>
      <c r="AJ53" s="5">
        <v>0</v>
      </c>
      <c r="AK53" s="5">
        <f t="shared" si="9"/>
        <v>68517983.67999999</v>
      </c>
      <c r="AL53" s="5">
        <v>10898422.87</v>
      </c>
      <c r="AM53" s="5">
        <v>1075872.13</v>
      </c>
      <c r="AN53" s="5">
        <v>56543688.67999999</v>
      </c>
      <c r="AO53" s="5">
        <v>0</v>
      </c>
      <c r="AP53" s="32">
        <f t="shared" si="10"/>
        <v>6614.982011971422</v>
      </c>
      <c r="AQ53" s="42">
        <f t="shared" si="11"/>
        <v>-2085925.299999997</v>
      </c>
      <c r="AR53" s="5">
        <f t="shared" si="12"/>
        <v>0</v>
      </c>
      <c r="AS53" s="5">
        <f t="shared" si="13"/>
        <v>2085925.299999997</v>
      </c>
      <c r="AT53" s="53">
        <f t="shared" si="14"/>
        <v>-0.029195570086193244</v>
      </c>
      <c r="AU53" s="78"/>
      <c r="AV53" s="5">
        <v>71446637.07</v>
      </c>
      <c r="AW53" s="5">
        <v>56543688.67999999</v>
      </c>
      <c r="AX53" s="82">
        <f t="shared" si="15"/>
        <v>22445.640892868476</v>
      </c>
    </row>
    <row r="54" spans="1:50" ht="15">
      <c r="A54" s="2" t="s">
        <v>63</v>
      </c>
      <c r="B54" s="2" t="s">
        <v>66</v>
      </c>
      <c r="C54" s="3">
        <v>8356.5</v>
      </c>
      <c r="D54" s="4">
        <v>2845.5</v>
      </c>
      <c r="E54" s="5">
        <v>57823303.13999999</v>
      </c>
      <c r="F54" s="5">
        <v>-4049513.59</v>
      </c>
      <c r="G54" s="5">
        <v>0</v>
      </c>
      <c r="H54" s="5">
        <f t="shared" si="0"/>
        <v>53773789.55</v>
      </c>
      <c r="I54" s="5">
        <v>6685569.57</v>
      </c>
      <c r="J54" s="5">
        <v>564561.53</v>
      </c>
      <c r="K54" s="5">
        <v>46523658.449999996</v>
      </c>
      <c r="L54" s="5">
        <v>0</v>
      </c>
      <c r="M54" s="32">
        <f t="shared" si="1"/>
        <v>6434.965541793813</v>
      </c>
      <c r="N54" s="57">
        <f t="shared" si="2"/>
        <v>-0.07003255383379678</v>
      </c>
      <c r="P54" s="3">
        <v>8356.5</v>
      </c>
      <c r="Q54" s="4">
        <v>2845.5</v>
      </c>
      <c r="R54" s="5">
        <v>57823303.13999999</v>
      </c>
      <c r="S54" s="5">
        <v>-4683786.73</v>
      </c>
      <c r="T54" s="5">
        <v>0</v>
      </c>
      <c r="U54" s="5">
        <f t="shared" si="3"/>
        <v>53139516.41</v>
      </c>
      <c r="V54" s="5">
        <v>6685569.57</v>
      </c>
      <c r="W54" s="5">
        <v>564561.53</v>
      </c>
      <c r="X54" s="5">
        <v>45889385.309999995</v>
      </c>
      <c r="Y54" s="5">
        <v>0</v>
      </c>
      <c r="Z54" s="32">
        <f t="shared" si="4"/>
        <v>6359.063771914079</v>
      </c>
      <c r="AA54" s="42">
        <f t="shared" si="5"/>
        <v>-634273.1400000006</v>
      </c>
      <c r="AB54" s="5">
        <f t="shared" si="6"/>
        <v>0</v>
      </c>
      <c r="AC54" s="5">
        <f t="shared" si="7"/>
        <v>634273.1400000006</v>
      </c>
      <c r="AD54" s="56">
        <f t="shared" si="8"/>
        <v>-0.011795209995573031</v>
      </c>
      <c r="AF54" s="3">
        <v>8356.5</v>
      </c>
      <c r="AG54" s="4">
        <v>2845.5</v>
      </c>
      <c r="AH54" s="5">
        <v>57823303.13999999</v>
      </c>
      <c r="AI54" s="5">
        <v>-6253743.17</v>
      </c>
      <c r="AJ54" s="5">
        <v>0</v>
      </c>
      <c r="AK54" s="5">
        <f t="shared" si="9"/>
        <v>51569559.96999999</v>
      </c>
      <c r="AL54" s="5">
        <v>6685569.57</v>
      </c>
      <c r="AM54" s="5">
        <v>564561.53</v>
      </c>
      <c r="AN54" s="5">
        <v>44319428.86999999</v>
      </c>
      <c r="AO54" s="5">
        <v>0</v>
      </c>
      <c r="AP54" s="32">
        <f t="shared" si="10"/>
        <v>6171.191284628731</v>
      </c>
      <c r="AQ54" s="42">
        <f t="shared" si="11"/>
        <v>-1569956.440000005</v>
      </c>
      <c r="AR54" s="5">
        <f t="shared" si="12"/>
        <v>0</v>
      </c>
      <c r="AS54" s="5">
        <f t="shared" si="13"/>
        <v>1569956.440000005</v>
      </c>
      <c r="AT54" s="53">
        <f t="shared" si="14"/>
        <v>-0.0291955700563046</v>
      </c>
      <c r="AU54" s="78"/>
      <c r="AV54" s="5">
        <v>53773789.55</v>
      </c>
      <c r="AW54" s="5">
        <v>44319428.86999999</v>
      </c>
      <c r="AX54" s="82">
        <f t="shared" si="15"/>
        <v>16893.547676784776</v>
      </c>
    </row>
    <row r="55" spans="1:50" ht="15">
      <c r="A55" s="2" t="s">
        <v>63</v>
      </c>
      <c r="B55" s="2" t="s">
        <v>67</v>
      </c>
      <c r="C55" s="3">
        <v>7076.8</v>
      </c>
      <c r="D55" s="4">
        <v>2227.5</v>
      </c>
      <c r="E55" s="5">
        <v>48968342.21</v>
      </c>
      <c r="F55" s="5">
        <v>-3429378.06</v>
      </c>
      <c r="G55" s="5">
        <v>0</v>
      </c>
      <c r="H55" s="5">
        <f t="shared" si="0"/>
        <v>45538964.15</v>
      </c>
      <c r="I55" s="5">
        <v>3173675.93</v>
      </c>
      <c r="J55" s="5">
        <v>295758.95</v>
      </c>
      <c r="K55" s="5">
        <v>42069529.269999996</v>
      </c>
      <c r="L55" s="5">
        <v>0</v>
      </c>
      <c r="M55" s="32">
        <f t="shared" si="1"/>
        <v>6434.965542335519</v>
      </c>
      <c r="N55" s="57">
        <f t="shared" si="2"/>
        <v>-0.07003255379349302</v>
      </c>
      <c r="P55" s="3">
        <v>7076.8</v>
      </c>
      <c r="Q55" s="4">
        <v>2227.5</v>
      </c>
      <c r="R55" s="5">
        <v>48968342.21</v>
      </c>
      <c r="S55" s="5">
        <v>-3966519.71</v>
      </c>
      <c r="T55" s="5">
        <v>0</v>
      </c>
      <c r="U55" s="5">
        <f t="shared" si="3"/>
        <v>45001822.5</v>
      </c>
      <c r="V55" s="5">
        <v>3173675.93</v>
      </c>
      <c r="W55" s="5">
        <v>295758.95</v>
      </c>
      <c r="X55" s="5">
        <v>41532387.62</v>
      </c>
      <c r="Y55" s="5">
        <v>0</v>
      </c>
      <c r="Z55" s="32">
        <f t="shared" si="4"/>
        <v>6359.063771761248</v>
      </c>
      <c r="AA55" s="42">
        <f t="shared" si="5"/>
        <v>-537141.6499999985</v>
      </c>
      <c r="AB55" s="5">
        <f t="shared" si="6"/>
        <v>0</v>
      </c>
      <c r="AC55" s="5">
        <f t="shared" si="7"/>
        <v>537141.6499999985</v>
      </c>
      <c r="AD55" s="56">
        <f t="shared" si="8"/>
        <v>-0.011795210102511708</v>
      </c>
      <c r="AF55" s="3">
        <v>7076.8</v>
      </c>
      <c r="AG55" s="4">
        <v>2227.5</v>
      </c>
      <c r="AH55" s="5">
        <v>48968342.21</v>
      </c>
      <c r="AI55" s="5">
        <v>-5296055.73</v>
      </c>
      <c r="AJ55" s="5">
        <v>0</v>
      </c>
      <c r="AK55" s="5">
        <f t="shared" si="9"/>
        <v>43672286.480000004</v>
      </c>
      <c r="AL55" s="5">
        <v>3173675.93</v>
      </c>
      <c r="AM55" s="5">
        <v>295758.95</v>
      </c>
      <c r="AN55" s="5">
        <v>40202851.6</v>
      </c>
      <c r="AO55" s="5">
        <v>0</v>
      </c>
      <c r="AP55" s="32">
        <f t="shared" si="10"/>
        <v>6171.191284196248</v>
      </c>
      <c r="AQ55" s="42">
        <f t="shared" si="11"/>
        <v>-1329536.0199999958</v>
      </c>
      <c r="AR55" s="5">
        <f t="shared" si="12"/>
        <v>0</v>
      </c>
      <c r="AS55" s="5">
        <f t="shared" si="13"/>
        <v>1329536.0199999958</v>
      </c>
      <c r="AT55" s="53">
        <f t="shared" si="14"/>
        <v>-0.02919557009730525</v>
      </c>
      <c r="AU55" s="78"/>
      <c r="AV55" s="5">
        <v>45538964.15</v>
      </c>
      <c r="AW55" s="5">
        <v>40202851.6</v>
      </c>
      <c r="AX55" s="82">
        <f t="shared" si="15"/>
        <v>14306.498918103824</v>
      </c>
    </row>
    <row r="56" spans="1:50" ht="15">
      <c r="A56" s="2" t="s">
        <v>63</v>
      </c>
      <c r="B56" s="2" t="s">
        <v>68</v>
      </c>
      <c r="C56" s="3">
        <v>28244.5</v>
      </c>
      <c r="D56" s="4">
        <v>13669.1</v>
      </c>
      <c r="E56" s="5">
        <v>214136362.32</v>
      </c>
      <c r="F56" s="5">
        <v>-14996516.32</v>
      </c>
      <c r="G56" s="5">
        <v>-11767481.28</v>
      </c>
      <c r="H56" s="5">
        <f t="shared" si="0"/>
        <v>187372364.72</v>
      </c>
      <c r="I56" s="5">
        <v>60155773.11</v>
      </c>
      <c r="J56" s="5">
        <v>6001434.2</v>
      </c>
      <c r="K56" s="5">
        <v>121215157.40999998</v>
      </c>
      <c r="L56" s="5">
        <v>0</v>
      </c>
      <c r="M56" s="32">
        <f t="shared" si="1"/>
        <v>6633.941642443661</v>
      </c>
      <c r="N56" s="57">
        <f t="shared" si="2"/>
        <v>-0.07003255382469599</v>
      </c>
      <c r="P56" s="3">
        <v>28244.5</v>
      </c>
      <c r="Q56" s="4">
        <v>13669.1</v>
      </c>
      <c r="R56" s="5">
        <v>214136362.32</v>
      </c>
      <c r="S56" s="5">
        <v>-17345412.63</v>
      </c>
      <c r="T56" s="5">
        <v>-11628076.319999998</v>
      </c>
      <c r="U56" s="5">
        <f t="shared" si="3"/>
        <v>185162873.37</v>
      </c>
      <c r="V56" s="5">
        <v>60155773.11</v>
      </c>
      <c r="W56" s="5">
        <v>6001434.2</v>
      </c>
      <c r="X56" s="5">
        <v>119005063.03599998</v>
      </c>
      <c r="Y56" s="5">
        <v>0</v>
      </c>
      <c r="Z56" s="32">
        <f t="shared" si="4"/>
        <v>6555.71432916143</v>
      </c>
      <c r="AA56" s="42">
        <f t="shared" si="5"/>
        <v>-2209491.349999994</v>
      </c>
      <c r="AB56" s="5">
        <f t="shared" si="6"/>
        <v>0</v>
      </c>
      <c r="AC56" s="5">
        <f t="shared" si="7"/>
        <v>2209491.349999994</v>
      </c>
      <c r="AD56" s="56">
        <f t="shared" si="8"/>
        <v>-0.011791980921528897</v>
      </c>
      <c r="AF56" s="3">
        <v>28244.5</v>
      </c>
      <c r="AG56" s="4">
        <v>13669.1</v>
      </c>
      <c r="AH56" s="5">
        <v>214136362.32</v>
      </c>
      <c r="AI56" s="5">
        <v>-23159413.96</v>
      </c>
      <c r="AJ56" s="5">
        <v>-11285133.024</v>
      </c>
      <c r="AK56" s="5">
        <f t="shared" si="9"/>
        <v>179691815.336</v>
      </c>
      <c r="AL56" s="5">
        <v>60155773.11</v>
      </c>
      <c r="AM56" s="5">
        <v>6001434.2</v>
      </c>
      <c r="AN56" s="5">
        <v>113534608.02599998</v>
      </c>
      <c r="AO56" s="5">
        <v>0</v>
      </c>
      <c r="AP56" s="32">
        <f t="shared" si="10"/>
        <v>6362.010845863796</v>
      </c>
      <c r="AQ56" s="42">
        <f t="shared" si="11"/>
        <v>-5471058.034000009</v>
      </c>
      <c r="AR56" s="5">
        <f t="shared" si="12"/>
        <v>0</v>
      </c>
      <c r="AS56" s="5">
        <f t="shared" si="13"/>
        <v>5471058.034000009</v>
      </c>
      <c r="AT56" s="53">
        <f t="shared" si="14"/>
        <v>-0.029198852467788874</v>
      </c>
      <c r="AU56" s="78"/>
      <c r="AV56" s="5">
        <v>187372364.72</v>
      </c>
      <c r="AW56" s="5">
        <v>113534608.02599998</v>
      </c>
      <c r="AX56" s="82">
        <f t="shared" si="15"/>
        <v>58864.81133649666</v>
      </c>
    </row>
    <row r="57" spans="1:50" ht="15">
      <c r="A57" s="2" t="s">
        <v>63</v>
      </c>
      <c r="B57" s="2" t="s">
        <v>69</v>
      </c>
      <c r="C57" s="3">
        <v>4440</v>
      </c>
      <c r="D57" s="4">
        <v>524.7</v>
      </c>
      <c r="E57" s="5">
        <v>30722846.400000002</v>
      </c>
      <c r="F57" s="5">
        <v>-2151599.39</v>
      </c>
      <c r="G57" s="5">
        <v>0</v>
      </c>
      <c r="H57" s="5">
        <f t="shared" si="0"/>
        <v>28571247.01</v>
      </c>
      <c r="I57" s="5">
        <v>10573051.23</v>
      </c>
      <c r="J57" s="5">
        <v>1006877.85</v>
      </c>
      <c r="K57" s="5">
        <v>16991317.93</v>
      </c>
      <c r="L57" s="5">
        <v>0</v>
      </c>
      <c r="M57" s="32">
        <f t="shared" si="1"/>
        <v>6434.965542792793</v>
      </c>
      <c r="N57" s="57">
        <f t="shared" si="2"/>
        <v>-0.07003255368942637</v>
      </c>
      <c r="P57" s="3">
        <v>4440</v>
      </c>
      <c r="Q57" s="4">
        <v>524.7</v>
      </c>
      <c r="R57" s="5">
        <v>30722846.400000002</v>
      </c>
      <c r="S57" s="5">
        <v>-2488603.25</v>
      </c>
      <c r="T57" s="5">
        <v>0</v>
      </c>
      <c r="U57" s="5">
        <f t="shared" si="3"/>
        <v>28234243.150000002</v>
      </c>
      <c r="V57" s="5">
        <v>10573051.23</v>
      </c>
      <c r="W57" s="5">
        <v>1006877.85</v>
      </c>
      <c r="X57" s="5">
        <v>16654314.070000002</v>
      </c>
      <c r="Y57" s="5">
        <v>0</v>
      </c>
      <c r="Z57" s="32">
        <f t="shared" si="4"/>
        <v>6359.063772522523</v>
      </c>
      <c r="AA57" s="42">
        <f t="shared" si="5"/>
        <v>-337003.8599999994</v>
      </c>
      <c r="AB57" s="5">
        <f t="shared" si="6"/>
        <v>0</v>
      </c>
      <c r="AC57" s="5">
        <f t="shared" si="7"/>
        <v>337003.8599999994</v>
      </c>
      <c r="AD57" s="56">
        <f t="shared" si="8"/>
        <v>-0.011795210054431552</v>
      </c>
      <c r="AF57" s="3">
        <v>4440</v>
      </c>
      <c r="AG57" s="4">
        <v>524.7</v>
      </c>
      <c r="AH57" s="5">
        <v>30722846.400000002</v>
      </c>
      <c r="AI57" s="5">
        <v>-3322757.1</v>
      </c>
      <c r="AJ57" s="5">
        <v>0</v>
      </c>
      <c r="AK57" s="5">
        <f t="shared" si="9"/>
        <v>27400089.3</v>
      </c>
      <c r="AL57" s="5">
        <v>10573051.23</v>
      </c>
      <c r="AM57" s="5">
        <v>1006877.85</v>
      </c>
      <c r="AN57" s="5">
        <v>15820160.22</v>
      </c>
      <c r="AO57" s="5">
        <v>0</v>
      </c>
      <c r="AP57" s="32">
        <f t="shared" si="10"/>
        <v>6171.191283783784</v>
      </c>
      <c r="AQ57" s="42">
        <f t="shared" si="11"/>
        <v>-834153.8500000015</v>
      </c>
      <c r="AR57" s="5">
        <f t="shared" si="12"/>
        <v>0</v>
      </c>
      <c r="AS57" s="5">
        <f t="shared" si="13"/>
        <v>834153.8500000015</v>
      </c>
      <c r="AT57" s="53">
        <f t="shared" si="14"/>
        <v>-0.029195570277630714</v>
      </c>
      <c r="AU57" s="78"/>
      <c r="AV57" s="5">
        <v>28571247.01</v>
      </c>
      <c r="AW57" s="5">
        <v>15820160.22</v>
      </c>
      <c r="AX57" s="82">
        <f t="shared" si="15"/>
        <v>8975.929120632889</v>
      </c>
    </row>
    <row r="58" spans="1:50" ht="15">
      <c r="A58" s="2" t="s">
        <v>63</v>
      </c>
      <c r="B58" s="2" t="s">
        <v>70</v>
      </c>
      <c r="C58" s="3">
        <v>1343.7</v>
      </c>
      <c r="D58" s="4">
        <v>297.6</v>
      </c>
      <c r="E58" s="5">
        <v>9903654.52</v>
      </c>
      <c r="F58" s="5">
        <v>-693578.22</v>
      </c>
      <c r="G58" s="5">
        <v>0</v>
      </c>
      <c r="H58" s="5">
        <f t="shared" si="0"/>
        <v>9210076.299999999</v>
      </c>
      <c r="I58" s="5">
        <v>2625046.28</v>
      </c>
      <c r="J58" s="5">
        <v>255787.14</v>
      </c>
      <c r="K58" s="5">
        <v>6329242.88</v>
      </c>
      <c r="L58" s="5">
        <v>0</v>
      </c>
      <c r="M58" s="32">
        <f t="shared" si="1"/>
        <v>6854.265312197662</v>
      </c>
      <c r="N58" s="57">
        <f t="shared" si="2"/>
        <v>-0.07003255400310551</v>
      </c>
      <c r="P58" s="3">
        <v>1343.7</v>
      </c>
      <c r="Q58" s="4">
        <v>297.6</v>
      </c>
      <c r="R58" s="5">
        <v>9903654.52</v>
      </c>
      <c r="S58" s="5">
        <v>-802213</v>
      </c>
      <c r="T58" s="5">
        <v>0</v>
      </c>
      <c r="U58" s="5">
        <f t="shared" si="3"/>
        <v>9101441.52</v>
      </c>
      <c r="V58" s="5">
        <v>2625046.28</v>
      </c>
      <c r="W58" s="5">
        <v>255787.14</v>
      </c>
      <c r="X58" s="5">
        <v>6220608.100000001</v>
      </c>
      <c r="Y58" s="5">
        <v>0</v>
      </c>
      <c r="Z58" s="32">
        <f t="shared" si="4"/>
        <v>6773.417816476892</v>
      </c>
      <c r="AA58" s="42">
        <f t="shared" si="5"/>
        <v>-108634.77999999933</v>
      </c>
      <c r="AB58" s="5">
        <f t="shared" si="6"/>
        <v>0</v>
      </c>
      <c r="AC58" s="5">
        <f t="shared" si="7"/>
        <v>108634.77999999933</v>
      </c>
      <c r="AD58" s="56">
        <f t="shared" si="8"/>
        <v>-0.01179520955760153</v>
      </c>
      <c r="AF58" s="3">
        <v>1343.7</v>
      </c>
      <c r="AG58" s="4">
        <v>297.6</v>
      </c>
      <c r="AH58" s="5">
        <v>9903654.52</v>
      </c>
      <c r="AI58" s="5">
        <v>-1071106.43</v>
      </c>
      <c r="AJ58" s="5">
        <v>0</v>
      </c>
      <c r="AK58" s="5">
        <f t="shared" si="9"/>
        <v>8832548.09</v>
      </c>
      <c r="AL58" s="5">
        <v>2625046.28</v>
      </c>
      <c r="AM58" s="5">
        <v>255787.14</v>
      </c>
      <c r="AN58" s="5">
        <v>5951714.670000001</v>
      </c>
      <c r="AO58" s="5">
        <v>0</v>
      </c>
      <c r="AP58" s="32">
        <f t="shared" si="10"/>
        <v>6573.303631763042</v>
      </c>
      <c r="AQ58" s="42">
        <f t="shared" si="11"/>
        <v>-268893.4299999997</v>
      </c>
      <c r="AR58" s="5">
        <f t="shared" si="12"/>
        <v>0</v>
      </c>
      <c r="AS58" s="5">
        <f t="shared" si="13"/>
        <v>268893.4299999997</v>
      </c>
      <c r="AT58" s="53">
        <f t="shared" si="14"/>
        <v>-0.02919557029076944</v>
      </c>
      <c r="AU58" s="78"/>
      <c r="AV58" s="5">
        <v>9210076.299999999</v>
      </c>
      <c r="AW58" s="5">
        <v>5951714.670000001</v>
      </c>
      <c r="AX58" s="82">
        <f t="shared" si="15"/>
        <v>2893.433109009434</v>
      </c>
    </row>
    <row r="59" spans="1:50" ht="15">
      <c r="A59" s="2" t="s">
        <v>63</v>
      </c>
      <c r="B59" s="2" t="s">
        <v>71</v>
      </c>
      <c r="C59" s="3">
        <v>21888.5</v>
      </c>
      <c r="D59" s="4">
        <v>2105.6</v>
      </c>
      <c r="E59" s="5">
        <v>151450361.8</v>
      </c>
      <c r="F59" s="5">
        <v>-10606455.61</v>
      </c>
      <c r="G59" s="5">
        <v>0</v>
      </c>
      <c r="H59" s="5">
        <f t="shared" si="0"/>
        <v>140843906.19</v>
      </c>
      <c r="I59" s="5">
        <v>37579315.64</v>
      </c>
      <c r="J59" s="5">
        <v>3641577.03</v>
      </c>
      <c r="K59" s="5">
        <v>99623013.52</v>
      </c>
      <c r="L59" s="5">
        <v>0</v>
      </c>
      <c r="M59" s="32">
        <f t="shared" si="1"/>
        <v>6434.6074966306505</v>
      </c>
      <c r="N59" s="57">
        <f t="shared" si="2"/>
        <v>-0.0700325537947972</v>
      </c>
      <c r="P59" s="3">
        <v>21888.5</v>
      </c>
      <c r="Q59" s="4">
        <v>2105.6</v>
      </c>
      <c r="R59" s="5">
        <v>151450361.8</v>
      </c>
      <c r="S59" s="5">
        <v>-12267739.07</v>
      </c>
      <c r="T59" s="5">
        <v>0</v>
      </c>
      <c r="U59" s="5">
        <f t="shared" si="3"/>
        <v>139182622.73000002</v>
      </c>
      <c r="V59" s="5">
        <v>37579315.64</v>
      </c>
      <c r="W59" s="5">
        <v>3641577.03</v>
      </c>
      <c r="X59" s="5">
        <v>97961730.06000002</v>
      </c>
      <c r="Y59" s="5">
        <v>0</v>
      </c>
      <c r="Z59" s="32">
        <f t="shared" si="4"/>
        <v>6358.70994951687</v>
      </c>
      <c r="AA59" s="42">
        <f t="shared" si="5"/>
        <v>-1661283.4599999785</v>
      </c>
      <c r="AB59" s="5">
        <f t="shared" si="6"/>
        <v>0</v>
      </c>
      <c r="AC59" s="5">
        <f t="shared" si="7"/>
        <v>1661283.4599999785</v>
      </c>
      <c r="AD59" s="56">
        <f t="shared" si="8"/>
        <v>-0.011795210065807808</v>
      </c>
      <c r="AF59" s="3">
        <v>21888.5</v>
      </c>
      <c r="AG59" s="4">
        <v>2105.6</v>
      </c>
      <c r="AH59" s="5">
        <v>151450361.8</v>
      </c>
      <c r="AI59" s="5">
        <v>-16379757.2</v>
      </c>
      <c r="AJ59" s="5">
        <v>0</v>
      </c>
      <c r="AK59" s="5">
        <f t="shared" si="9"/>
        <v>135070604.60000002</v>
      </c>
      <c r="AL59" s="5">
        <v>37579315.64</v>
      </c>
      <c r="AM59" s="5">
        <v>3641577.03</v>
      </c>
      <c r="AN59" s="5">
        <v>93849711.93000002</v>
      </c>
      <c r="AO59" s="5">
        <v>0</v>
      </c>
      <c r="AP59" s="32">
        <f t="shared" si="10"/>
        <v>6170.847915572105</v>
      </c>
      <c r="AQ59" s="42">
        <f t="shared" si="11"/>
        <v>-4112018.129999995</v>
      </c>
      <c r="AR59" s="5">
        <f t="shared" si="12"/>
        <v>0</v>
      </c>
      <c r="AS59" s="5">
        <f t="shared" si="13"/>
        <v>4112018.129999995</v>
      </c>
      <c r="AT59" s="53">
        <f t="shared" si="14"/>
        <v>-0.029195570055071014</v>
      </c>
      <c r="AU59" s="78"/>
      <c r="AV59" s="5">
        <v>140843906.19</v>
      </c>
      <c r="AW59" s="5">
        <v>93849711.93000002</v>
      </c>
      <c r="AX59" s="82">
        <f t="shared" si="15"/>
        <v>44247.453343287154</v>
      </c>
    </row>
    <row r="60" spans="1:50" ht="15">
      <c r="A60" s="2" t="s">
        <v>63</v>
      </c>
      <c r="B60" s="2" t="s">
        <v>72</v>
      </c>
      <c r="C60" s="3">
        <v>935.1</v>
      </c>
      <c r="D60" s="4">
        <v>485.6</v>
      </c>
      <c r="E60" s="5">
        <v>7337738.88</v>
      </c>
      <c r="F60" s="5">
        <v>-513880.59</v>
      </c>
      <c r="G60" s="5">
        <v>0</v>
      </c>
      <c r="H60" s="5">
        <f t="shared" si="0"/>
        <v>6823858.29</v>
      </c>
      <c r="I60" s="5">
        <v>798797.7</v>
      </c>
      <c r="J60" s="5">
        <v>113403.79</v>
      </c>
      <c r="K60" s="5">
        <v>5911656.8</v>
      </c>
      <c r="L60" s="5">
        <v>0</v>
      </c>
      <c r="M60" s="32">
        <f t="shared" si="1"/>
        <v>7297.463683028553</v>
      </c>
      <c r="N60" s="57">
        <f t="shared" si="2"/>
        <v>-0.07003255340696997</v>
      </c>
      <c r="P60" s="3">
        <v>935.1</v>
      </c>
      <c r="Q60" s="4">
        <v>485.6</v>
      </c>
      <c r="R60" s="5">
        <v>7337738.88</v>
      </c>
      <c r="S60" s="5">
        <v>-594369.43</v>
      </c>
      <c r="T60" s="5">
        <v>0</v>
      </c>
      <c r="U60" s="5">
        <f t="shared" si="3"/>
        <v>6743369.45</v>
      </c>
      <c r="V60" s="5">
        <v>798797.7</v>
      </c>
      <c r="W60" s="5">
        <v>113403.79</v>
      </c>
      <c r="X60" s="5">
        <v>5831167.96</v>
      </c>
      <c r="Y60" s="5">
        <v>0</v>
      </c>
      <c r="Z60" s="32">
        <f t="shared" si="4"/>
        <v>7211.388568067587</v>
      </c>
      <c r="AA60" s="42">
        <f t="shared" si="5"/>
        <v>-80488.83999999985</v>
      </c>
      <c r="AB60" s="5">
        <f t="shared" si="6"/>
        <v>0</v>
      </c>
      <c r="AC60" s="5">
        <f t="shared" si="7"/>
        <v>80488.83999999985</v>
      </c>
      <c r="AD60" s="56">
        <f t="shared" si="8"/>
        <v>-0.011795209774205298</v>
      </c>
      <c r="AF60" s="3">
        <v>935.1</v>
      </c>
      <c r="AG60" s="4">
        <v>485.6</v>
      </c>
      <c r="AH60" s="5">
        <v>7337738.88</v>
      </c>
      <c r="AI60" s="5">
        <v>-793595.87</v>
      </c>
      <c r="AJ60" s="5">
        <v>0</v>
      </c>
      <c r="AK60" s="5">
        <f t="shared" si="9"/>
        <v>6544143.01</v>
      </c>
      <c r="AL60" s="5">
        <v>798797.7</v>
      </c>
      <c r="AM60" s="5">
        <v>113403.79</v>
      </c>
      <c r="AN60" s="5">
        <v>5631941.52</v>
      </c>
      <c r="AO60" s="5">
        <v>0</v>
      </c>
      <c r="AP60" s="32">
        <f t="shared" si="10"/>
        <v>6998.334948133889</v>
      </c>
      <c r="AQ60" s="42">
        <f t="shared" si="11"/>
        <v>-199226.4400000004</v>
      </c>
      <c r="AR60" s="5">
        <f t="shared" si="12"/>
        <v>0</v>
      </c>
      <c r="AS60" s="5">
        <f t="shared" si="13"/>
        <v>199226.4400000004</v>
      </c>
      <c r="AT60" s="53">
        <f t="shared" si="14"/>
        <v>-0.029195571117289484</v>
      </c>
      <c r="AU60" s="78"/>
      <c r="AV60" s="5">
        <v>6823858.29</v>
      </c>
      <c r="AW60" s="5">
        <v>5631941.52</v>
      </c>
      <c r="AX60" s="82">
        <f t="shared" si="15"/>
        <v>2143.780014881582</v>
      </c>
    </row>
    <row r="61" spans="1:50" ht="15">
      <c r="A61" s="2" t="s">
        <v>63</v>
      </c>
      <c r="B61" s="2" t="s">
        <v>73</v>
      </c>
      <c r="C61" s="3">
        <v>664.4</v>
      </c>
      <c r="D61" s="4">
        <v>128.6</v>
      </c>
      <c r="E61" s="5">
        <v>5255885.760000001</v>
      </c>
      <c r="F61" s="5">
        <v>-368083.1</v>
      </c>
      <c r="G61" s="5">
        <v>0</v>
      </c>
      <c r="H61" s="5">
        <f t="shared" si="0"/>
        <v>4887802.660000001</v>
      </c>
      <c r="I61" s="5">
        <v>890853.91</v>
      </c>
      <c r="J61" s="5">
        <v>87867.62</v>
      </c>
      <c r="K61" s="5">
        <v>3909081.130000001</v>
      </c>
      <c r="L61" s="5">
        <v>0</v>
      </c>
      <c r="M61" s="32">
        <f t="shared" si="1"/>
        <v>7356.716827212525</v>
      </c>
      <c r="N61" s="57">
        <f t="shared" si="2"/>
        <v>-0.07003255337117524</v>
      </c>
      <c r="P61" s="3">
        <v>664.4</v>
      </c>
      <c r="Q61" s="4">
        <v>128.6</v>
      </c>
      <c r="R61" s="5">
        <v>5255885.760000001</v>
      </c>
      <c r="S61" s="5">
        <v>-425735.76</v>
      </c>
      <c r="T61" s="5">
        <v>0</v>
      </c>
      <c r="U61" s="5">
        <f t="shared" si="3"/>
        <v>4830150.000000001</v>
      </c>
      <c r="V61" s="5">
        <v>890853.91</v>
      </c>
      <c r="W61" s="5">
        <v>87867.62</v>
      </c>
      <c r="X61" s="5">
        <v>3851428.4700000007</v>
      </c>
      <c r="Y61" s="5">
        <v>0</v>
      </c>
      <c r="Z61" s="32">
        <f t="shared" si="4"/>
        <v>7269.942805538833</v>
      </c>
      <c r="AA61" s="42">
        <f t="shared" si="5"/>
        <v>-57652.66000000015</v>
      </c>
      <c r="AB61" s="5">
        <f t="shared" si="6"/>
        <v>0</v>
      </c>
      <c r="AC61" s="5">
        <f t="shared" si="7"/>
        <v>57652.66000000015</v>
      </c>
      <c r="AD61" s="56">
        <f t="shared" si="8"/>
        <v>-0.011795210242796532</v>
      </c>
      <c r="AF61" s="3">
        <v>664.4</v>
      </c>
      <c r="AG61" s="4">
        <v>128.6</v>
      </c>
      <c r="AH61" s="5">
        <v>5255885.760000001</v>
      </c>
      <c r="AI61" s="5">
        <v>-568437.95</v>
      </c>
      <c r="AJ61" s="5">
        <v>0</v>
      </c>
      <c r="AK61" s="5">
        <f t="shared" si="9"/>
        <v>4687447.8100000005</v>
      </c>
      <c r="AL61" s="5">
        <v>890853.91</v>
      </c>
      <c r="AM61" s="5">
        <v>87867.62</v>
      </c>
      <c r="AN61" s="5">
        <v>3708726.2800000003</v>
      </c>
      <c r="AO61" s="5">
        <v>0</v>
      </c>
      <c r="AP61" s="32">
        <f t="shared" si="10"/>
        <v>7055.159256472006</v>
      </c>
      <c r="AQ61" s="42">
        <f t="shared" si="11"/>
        <v>-142702.1900000004</v>
      </c>
      <c r="AR61" s="5">
        <f t="shared" si="12"/>
        <v>0</v>
      </c>
      <c r="AS61" s="5">
        <f t="shared" si="13"/>
        <v>142702.1900000004</v>
      </c>
      <c r="AT61" s="53">
        <f t="shared" si="14"/>
        <v>-0.029195571083060128</v>
      </c>
      <c r="AU61" s="78"/>
      <c r="AV61" s="5">
        <v>4887802.660000001</v>
      </c>
      <c r="AW61" s="5">
        <v>3708726.2800000003</v>
      </c>
      <c r="AX61" s="82">
        <f t="shared" si="15"/>
        <v>1535.5497159940344</v>
      </c>
    </row>
    <row r="62" spans="1:50" ht="15">
      <c r="A62" s="2" t="s">
        <v>63</v>
      </c>
      <c r="B62" s="2" t="s">
        <v>74</v>
      </c>
      <c r="C62" s="3">
        <v>259.2</v>
      </c>
      <c r="D62" s="4">
        <v>134.1</v>
      </c>
      <c r="E62" s="5">
        <v>2795503.07</v>
      </c>
      <c r="F62" s="5">
        <v>-195776.22</v>
      </c>
      <c r="G62" s="5">
        <v>0</v>
      </c>
      <c r="H62" s="5">
        <f t="shared" si="0"/>
        <v>2599726.8499999996</v>
      </c>
      <c r="I62" s="5">
        <v>424626.93</v>
      </c>
      <c r="J62" s="5">
        <v>41900.03</v>
      </c>
      <c r="K62" s="5">
        <v>2133199.8899999997</v>
      </c>
      <c r="L62" s="5">
        <v>0</v>
      </c>
      <c r="M62" s="32">
        <f t="shared" si="1"/>
        <v>10029.810378086418</v>
      </c>
      <c r="N62" s="57">
        <f t="shared" si="2"/>
        <v>-0.07003255410483238</v>
      </c>
      <c r="P62" s="3">
        <v>259.2</v>
      </c>
      <c r="Q62" s="4">
        <v>134.1</v>
      </c>
      <c r="R62" s="5">
        <v>2795503.07</v>
      </c>
      <c r="S62" s="5">
        <v>-226440.54</v>
      </c>
      <c r="T62" s="5">
        <v>0</v>
      </c>
      <c r="U62" s="5">
        <f t="shared" si="3"/>
        <v>2569062.53</v>
      </c>
      <c r="V62" s="5">
        <v>424626.93</v>
      </c>
      <c r="W62" s="5">
        <v>41900.03</v>
      </c>
      <c r="X62" s="5">
        <v>2102535.57</v>
      </c>
      <c r="Y62" s="5">
        <v>0</v>
      </c>
      <c r="Z62" s="32">
        <f t="shared" si="4"/>
        <v>9911.506674382716</v>
      </c>
      <c r="AA62" s="42">
        <f t="shared" si="5"/>
        <v>-30664.319999999832</v>
      </c>
      <c r="AB62" s="5">
        <f t="shared" si="6"/>
        <v>0</v>
      </c>
      <c r="AC62" s="5">
        <f t="shared" si="7"/>
        <v>30664.319999999832</v>
      </c>
      <c r="AD62" s="56">
        <f t="shared" si="8"/>
        <v>-0.011795208408144816</v>
      </c>
      <c r="AF62" s="3">
        <v>259.2</v>
      </c>
      <c r="AG62" s="4">
        <v>134.1</v>
      </c>
      <c r="AH62" s="5">
        <v>2795503.07</v>
      </c>
      <c r="AI62" s="5">
        <v>-302341.05</v>
      </c>
      <c r="AJ62" s="5">
        <v>0</v>
      </c>
      <c r="AK62" s="5">
        <f t="shared" si="9"/>
        <v>2493162.02</v>
      </c>
      <c r="AL62" s="5">
        <v>424626.93</v>
      </c>
      <c r="AM62" s="5">
        <v>41900.03</v>
      </c>
      <c r="AN62" s="5">
        <v>2026635.06</v>
      </c>
      <c r="AO62" s="5">
        <v>0</v>
      </c>
      <c r="AP62" s="32">
        <f t="shared" si="10"/>
        <v>9618.68063271605</v>
      </c>
      <c r="AQ62" s="42">
        <f t="shared" si="11"/>
        <v>-75900.50999999978</v>
      </c>
      <c r="AR62" s="5">
        <f t="shared" si="12"/>
        <v>0</v>
      </c>
      <c r="AS62" s="5">
        <f t="shared" si="13"/>
        <v>75900.50999999978</v>
      </c>
      <c r="AT62" s="53">
        <f t="shared" si="14"/>
        <v>-0.029195571065475507</v>
      </c>
      <c r="AU62" s="78"/>
      <c r="AV62" s="5">
        <v>2599726.8499999996</v>
      </c>
      <c r="AW62" s="5">
        <v>2026635.06</v>
      </c>
      <c r="AX62" s="82">
        <f t="shared" si="15"/>
        <v>816.7289278776988</v>
      </c>
    </row>
    <row r="63" spans="1:50" ht="15">
      <c r="A63" s="2" t="s">
        <v>63</v>
      </c>
      <c r="B63" s="2" t="s">
        <v>75</v>
      </c>
      <c r="C63" s="3">
        <v>5635.5</v>
      </c>
      <c r="D63" s="4">
        <v>531.3</v>
      </c>
      <c r="E63" s="5">
        <v>38995180.38</v>
      </c>
      <c r="F63" s="5">
        <v>-2730932.07</v>
      </c>
      <c r="G63" s="5">
        <v>0</v>
      </c>
      <c r="H63" s="5">
        <f t="shared" si="0"/>
        <v>36264248.31</v>
      </c>
      <c r="I63" s="5">
        <v>10750116.6</v>
      </c>
      <c r="J63" s="5">
        <v>999441.89</v>
      </c>
      <c r="K63" s="5">
        <v>24514689.82</v>
      </c>
      <c r="L63" s="5">
        <v>0</v>
      </c>
      <c r="M63" s="32">
        <f t="shared" si="1"/>
        <v>6434.965541655577</v>
      </c>
      <c r="N63" s="57">
        <f t="shared" si="2"/>
        <v>-0.07003255385377447</v>
      </c>
      <c r="P63" s="3">
        <v>5635.5</v>
      </c>
      <c r="Q63" s="4">
        <v>531.3</v>
      </c>
      <c r="R63" s="5">
        <v>38995180.38</v>
      </c>
      <c r="S63" s="5">
        <v>-3158676.49</v>
      </c>
      <c r="T63" s="5">
        <v>0</v>
      </c>
      <c r="U63" s="5">
        <f t="shared" si="3"/>
        <v>35836503.89</v>
      </c>
      <c r="V63" s="5">
        <v>10750116.6</v>
      </c>
      <c r="W63" s="5">
        <v>999441.89</v>
      </c>
      <c r="X63" s="5">
        <v>24086945.4</v>
      </c>
      <c r="Y63" s="5">
        <v>0</v>
      </c>
      <c r="Z63" s="32">
        <f t="shared" si="4"/>
        <v>6359.06377251353</v>
      </c>
      <c r="AA63" s="42">
        <f t="shared" si="5"/>
        <v>-427744.4200000018</v>
      </c>
      <c r="AB63" s="5">
        <f t="shared" si="6"/>
        <v>0</v>
      </c>
      <c r="AC63" s="5">
        <f t="shared" si="7"/>
        <v>427744.4200000018</v>
      </c>
      <c r="AD63" s="56">
        <f t="shared" si="8"/>
        <v>-0.011795209881188953</v>
      </c>
      <c r="AF63" s="3">
        <v>5635.5</v>
      </c>
      <c r="AG63" s="4">
        <v>531.3</v>
      </c>
      <c r="AH63" s="5">
        <v>38995180.38</v>
      </c>
      <c r="AI63" s="5">
        <v>-4217431.9</v>
      </c>
      <c r="AJ63" s="5">
        <v>0</v>
      </c>
      <c r="AK63" s="5">
        <f t="shared" si="9"/>
        <v>34777748.480000004</v>
      </c>
      <c r="AL63" s="5">
        <v>10750116.6</v>
      </c>
      <c r="AM63" s="5">
        <v>999441.89</v>
      </c>
      <c r="AN63" s="5">
        <v>23028189.990000002</v>
      </c>
      <c r="AO63" s="5">
        <v>0</v>
      </c>
      <c r="AP63" s="32">
        <f t="shared" si="10"/>
        <v>6171.1912838257485</v>
      </c>
      <c r="AQ63" s="42">
        <f t="shared" si="11"/>
        <v>-1058755.4099999964</v>
      </c>
      <c r="AR63" s="5">
        <f t="shared" si="12"/>
        <v>0</v>
      </c>
      <c r="AS63" s="5">
        <f t="shared" si="13"/>
        <v>1058755.4099999964</v>
      </c>
      <c r="AT63" s="53">
        <f t="shared" si="14"/>
        <v>-0.029195570274871536</v>
      </c>
      <c r="AU63" s="78"/>
      <c r="AV63" s="5">
        <v>36264248.31</v>
      </c>
      <c r="AW63" s="5">
        <v>23028189.990000002</v>
      </c>
      <c r="AX63" s="82">
        <f t="shared" si="15"/>
        <v>11392.758682519649</v>
      </c>
    </row>
    <row r="64" spans="1:50" ht="15">
      <c r="A64" s="2" t="s">
        <v>63</v>
      </c>
      <c r="B64" s="2" t="s">
        <v>76</v>
      </c>
      <c r="C64" s="3">
        <v>14027.8</v>
      </c>
      <c r="D64" s="4">
        <v>1799.7</v>
      </c>
      <c r="E64" s="5">
        <v>97066203.77</v>
      </c>
      <c r="F64" s="5">
        <v>-6797794.14</v>
      </c>
      <c r="G64" s="5">
        <v>0</v>
      </c>
      <c r="H64" s="5">
        <f t="shared" si="0"/>
        <v>90268409.63</v>
      </c>
      <c r="I64" s="5">
        <v>17217626.39</v>
      </c>
      <c r="J64" s="5">
        <v>1613082.04</v>
      </c>
      <c r="K64" s="5">
        <v>71437701.19999999</v>
      </c>
      <c r="L64" s="5">
        <v>0</v>
      </c>
      <c r="M64" s="32">
        <f t="shared" si="1"/>
        <v>6434.965541995181</v>
      </c>
      <c r="N64" s="57">
        <f t="shared" si="2"/>
        <v>-0.07003255382385704</v>
      </c>
      <c r="P64" s="3">
        <v>14027.8</v>
      </c>
      <c r="Q64" s="4">
        <v>1799.7</v>
      </c>
      <c r="R64" s="5">
        <v>97066203.77</v>
      </c>
      <c r="S64" s="5">
        <v>-7862528.99</v>
      </c>
      <c r="T64" s="5">
        <v>0</v>
      </c>
      <c r="U64" s="5">
        <f t="shared" si="3"/>
        <v>89203674.78</v>
      </c>
      <c r="V64" s="5">
        <v>17217626.39</v>
      </c>
      <c r="W64" s="5">
        <v>1613082.04</v>
      </c>
      <c r="X64" s="5">
        <v>70372966.35</v>
      </c>
      <c r="Y64" s="5">
        <v>0</v>
      </c>
      <c r="Z64" s="32">
        <f t="shared" si="4"/>
        <v>6359.0637719385795</v>
      </c>
      <c r="AA64" s="42">
        <f t="shared" si="5"/>
        <v>-1064734.849999994</v>
      </c>
      <c r="AB64" s="5">
        <f t="shared" si="6"/>
        <v>0</v>
      </c>
      <c r="AC64" s="5">
        <f t="shared" si="7"/>
        <v>1064734.849999994</v>
      </c>
      <c r="AD64" s="56">
        <f t="shared" si="8"/>
        <v>-0.011795210022689242</v>
      </c>
      <c r="AF64" s="3">
        <v>14027.8</v>
      </c>
      <c r="AG64" s="4">
        <v>1799.7</v>
      </c>
      <c r="AH64" s="5">
        <v>97066203.77</v>
      </c>
      <c r="AI64" s="5">
        <v>-10497966.67</v>
      </c>
      <c r="AJ64" s="5">
        <v>0</v>
      </c>
      <c r="AK64" s="5">
        <f t="shared" si="9"/>
        <v>86568237.1</v>
      </c>
      <c r="AL64" s="5">
        <v>17217626.39</v>
      </c>
      <c r="AM64" s="5">
        <v>1613082.04</v>
      </c>
      <c r="AN64" s="5">
        <v>67737528.66999999</v>
      </c>
      <c r="AO64" s="5">
        <v>0</v>
      </c>
      <c r="AP64" s="32">
        <f t="shared" si="10"/>
        <v>6171.19128444945</v>
      </c>
      <c r="AQ64" s="42">
        <f t="shared" si="11"/>
        <v>-2635437.680000007</v>
      </c>
      <c r="AR64" s="5">
        <f t="shared" si="12"/>
        <v>0</v>
      </c>
      <c r="AS64" s="5">
        <f t="shared" si="13"/>
        <v>2635437.680000007</v>
      </c>
      <c r="AT64" s="53">
        <f t="shared" si="14"/>
        <v>-0.0291955700870589</v>
      </c>
      <c r="AU64" s="78"/>
      <c r="AV64" s="5">
        <v>90268409.63</v>
      </c>
      <c r="AW64" s="5">
        <v>67737528.66999999</v>
      </c>
      <c r="AX64" s="82">
        <f t="shared" si="15"/>
        <v>28358.679842974598</v>
      </c>
    </row>
    <row r="65" spans="1:50" ht="15">
      <c r="A65" s="2" t="s">
        <v>63</v>
      </c>
      <c r="B65" s="2" t="s">
        <v>77</v>
      </c>
      <c r="C65" s="3">
        <v>216.6</v>
      </c>
      <c r="D65" s="4">
        <v>99.6</v>
      </c>
      <c r="E65" s="5">
        <v>2443960.48</v>
      </c>
      <c r="F65" s="5">
        <v>-171156.79</v>
      </c>
      <c r="G65" s="5">
        <v>0</v>
      </c>
      <c r="H65" s="5">
        <f t="shared" si="0"/>
        <v>2272803.69</v>
      </c>
      <c r="I65" s="5">
        <v>89156.16</v>
      </c>
      <c r="J65" s="5">
        <v>6031.1</v>
      </c>
      <c r="K65" s="5">
        <v>2177616.4299999997</v>
      </c>
      <c r="L65" s="5">
        <v>0</v>
      </c>
      <c r="M65" s="32">
        <f t="shared" si="1"/>
        <v>10493.091828254848</v>
      </c>
      <c r="N65" s="57">
        <f t="shared" si="2"/>
        <v>-0.070032552244871</v>
      </c>
      <c r="P65" s="3">
        <v>216.6</v>
      </c>
      <c r="Q65" s="4">
        <v>99.6</v>
      </c>
      <c r="R65" s="5">
        <v>2443960.48</v>
      </c>
      <c r="S65" s="5">
        <v>-197964.99</v>
      </c>
      <c r="T65" s="5">
        <v>0</v>
      </c>
      <c r="U65" s="5">
        <f t="shared" si="3"/>
        <v>2245995.49</v>
      </c>
      <c r="V65" s="5">
        <v>89156.16</v>
      </c>
      <c r="W65" s="5">
        <v>6031.1</v>
      </c>
      <c r="X65" s="5">
        <v>2150808.23</v>
      </c>
      <c r="Y65" s="5">
        <v>0</v>
      </c>
      <c r="Z65" s="32">
        <f t="shared" si="4"/>
        <v>10369.323591874425</v>
      </c>
      <c r="AA65" s="42">
        <f t="shared" si="5"/>
        <v>-26808.19999999972</v>
      </c>
      <c r="AB65" s="5">
        <f t="shared" si="6"/>
        <v>0</v>
      </c>
      <c r="AC65" s="5">
        <f t="shared" si="7"/>
        <v>26808.19999999972</v>
      </c>
      <c r="AD65" s="56">
        <f t="shared" si="8"/>
        <v>-0.011795211402529763</v>
      </c>
      <c r="AF65" s="3">
        <v>216.6</v>
      </c>
      <c r="AG65" s="4">
        <v>99.6</v>
      </c>
      <c r="AH65" s="5">
        <v>2443960.48</v>
      </c>
      <c r="AI65" s="5">
        <v>-264320.79</v>
      </c>
      <c r="AJ65" s="5">
        <v>0</v>
      </c>
      <c r="AK65" s="5">
        <f t="shared" si="9"/>
        <v>2179639.69</v>
      </c>
      <c r="AL65" s="5">
        <v>89156.16</v>
      </c>
      <c r="AM65" s="5">
        <v>6031.1</v>
      </c>
      <c r="AN65" s="5">
        <v>2084452.43</v>
      </c>
      <c r="AO65" s="5">
        <v>0</v>
      </c>
      <c r="AP65" s="32">
        <f t="shared" si="10"/>
        <v>10062.971791320406</v>
      </c>
      <c r="AQ65" s="42">
        <f t="shared" si="11"/>
        <v>-66355.80000000028</v>
      </c>
      <c r="AR65" s="5">
        <f t="shared" si="12"/>
        <v>0</v>
      </c>
      <c r="AS65" s="5">
        <f t="shared" si="13"/>
        <v>66355.80000000028</v>
      </c>
      <c r="AT65" s="53">
        <f t="shared" si="14"/>
        <v>-0.029195570339821245</v>
      </c>
      <c r="AU65" s="78"/>
      <c r="AV65" s="5">
        <v>2272803.69</v>
      </c>
      <c r="AW65" s="5">
        <v>2084452.43</v>
      </c>
      <c r="AX65" s="82">
        <f t="shared" si="15"/>
        <v>714.0229062950124</v>
      </c>
    </row>
    <row r="66" spans="1:50" ht="15">
      <c r="A66" s="2" t="s">
        <v>63</v>
      </c>
      <c r="B66" s="2" t="s">
        <v>78</v>
      </c>
      <c r="C66" s="3">
        <v>319.7</v>
      </c>
      <c r="D66" s="4">
        <v>135.5</v>
      </c>
      <c r="E66" s="5">
        <v>3096972.81</v>
      </c>
      <c r="F66" s="5">
        <v>-216888.92</v>
      </c>
      <c r="G66" s="5">
        <v>0</v>
      </c>
      <c r="H66" s="5">
        <f t="shared" si="0"/>
        <v>2880083.89</v>
      </c>
      <c r="I66" s="5">
        <v>323969.12</v>
      </c>
      <c r="J66" s="5">
        <v>39205.69</v>
      </c>
      <c r="K66" s="5">
        <v>2516909.08</v>
      </c>
      <c r="L66" s="5">
        <v>0</v>
      </c>
      <c r="M66" s="32">
        <f t="shared" si="1"/>
        <v>9008.707819831092</v>
      </c>
      <c r="N66" s="57">
        <f t="shared" si="2"/>
        <v>-0.07003255543596458</v>
      </c>
      <c r="P66" s="3">
        <v>319.7</v>
      </c>
      <c r="Q66" s="4">
        <v>135.5</v>
      </c>
      <c r="R66" s="5">
        <v>3096972.81</v>
      </c>
      <c r="S66" s="5">
        <v>-250860.11</v>
      </c>
      <c r="T66" s="5">
        <v>0</v>
      </c>
      <c r="U66" s="5">
        <f t="shared" si="3"/>
        <v>2846112.7</v>
      </c>
      <c r="V66" s="5">
        <v>323969.12</v>
      </c>
      <c r="W66" s="5">
        <v>39205.69</v>
      </c>
      <c r="X66" s="5">
        <v>2482937.89</v>
      </c>
      <c r="Y66" s="5">
        <v>0</v>
      </c>
      <c r="Z66" s="32">
        <f t="shared" si="4"/>
        <v>8902.448232718174</v>
      </c>
      <c r="AA66" s="42">
        <f t="shared" si="5"/>
        <v>-33971.189999999944</v>
      </c>
      <c r="AB66" s="5">
        <f t="shared" si="6"/>
        <v>0</v>
      </c>
      <c r="AC66" s="5">
        <f t="shared" si="7"/>
        <v>33971.189999999944</v>
      </c>
      <c r="AD66" s="56">
        <f t="shared" si="8"/>
        <v>-0.011795208506929965</v>
      </c>
      <c r="AF66" s="3">
        <v>319.7</v>
      </c>
      <c r="AG66" s="4">
        <v>135.5</v>
      </c>
      <c r="AH66" s="5">
        <v>3096972.81</v>
      </c>
      <c r="AI66" s="5">
        <v>-334945.8</v>
      </c>
      <c r="AJ66" s="5">
        <v>0</v>
      </c>
      <c r="AK66" s="5">
        <f t="shared" si="9"/>
        <v>2762027.0100000002</v>
      </c>
      <c r="AL66" s="5">
        <v>323969.12</v>
      </c>
      <c r="AM66" s="5">
        <v>39205.69</v>
      </c>
      <c r="AN66" s="5">
        <v>2398852.2</v>
      </c>
      <c r="AO66" s="5">
        <v>0</v>
      </c>
      <c r="AP66" s="32">
        <f t="shared" si="10"/>
        <v>8639.43387550829</v>
      </c>
      <c r="AQ66" s="42">
        <f t="shared" si="11"/>
        <v>-84085.68999999994</v>
      </c>
      <c r="AR66" s="5">
        <f t="shared" si="12"/>
        <v>0</v>
      </c>
      <c r="AS66" s="5">
        <f t="shared" si="13"/>
        <v>84085.68999999994</v>
      </c>
      <c r="AT66" s="53">
        <f t="shared" si="14"/>
        <v>-0.029195569716547368</v>
      </c>
      <c r="AU66" s="78"/>
      <c r="AV66" s="5">
        <v>2880083.89</v>
      </c>
      <c r="AW66" s="5">
        <v>2398852.2</v>
      </c>
      <c r="AX66" s="82">
        <f t="shared" si="15"/>
        <v>904.805759758004</v>
      </c>
    </row>
    <row r="67" spans="1:50" ht="15">
      <c r="A67" s="2" t="s">
        <v>79</v>
      </c>
      <c r="B67" s="2" t="s">
        <v>80</v>
      </c>
      <c r="C67" s="3">
        <v>3804.6000000000004</v>
      </c>
      <c r="D67" s="4">
        <v>1500.9</v>
      </c>
      <c r="E67" s="5">
        <v>26326157.979999997</v>
      </c>
      <c r="F67" s="5">
        <v>-1843688.08</v>
      </c>
      <c r="G67" s="5">
        <v>0</v>
      </c>
      <c r="H67" s="5">
        <f t="shared" si="0"/>
        <v>24482469.9</v>
      </c>
      <c r="I67" s="5">
        <v>6257126.96</v>
      </c>
      <c r="J67" s="5">
        <v>827472.85</v>
      </c>
      <c r="K67" s="5">
        <v>17397870.089999996</v>
      </c>
      <c r="L67" s="5">
        <v>0</v>
      </c>
      <c r="M67" s="32">
        <f t="shared" si="1"/>
        <v>6434.965541712662</v>
      </c>
      <c r="N67" s="57">
        <f t="shared" si="2"/>
        <v>-0.07003255398682373</v>
      </c>
      <c r="P67" s="3">
        <v>3804.6000000000004</v>
      </c>
      <c r="Q67" s="4">
        <v>1500.9</v>
      </c>
      <c r="R67" s="5">
        <v>26326157.979999997</v>
      </c>
      <c r="S67" s="5">
        <v>-2132463.95</v>
      </c>
      <c r="T67" s="5">
        <v>0</v>
      </c>
      <c r="U67" s="5">
        <f t="shared" si="3"/>
        <v>24193694.029999997</v>
      </c>
      <c r="V67" s="5">
        <v>6257126.96</v>
      </c>
      <c r="W67" s="5">
        <v>827472.85</v>
      </c>
      <c r="X67" s="5">
        <v>17109094.219999995</v>
      </c>
      <c r="Y67" s="5">
        <v>0</v>
      </c>
      <c r="Z67" s="32">
        <f t="shared" si="4"/>
        <v>6359.063772801344</v>
      </c>
      <c r="AA67" s="42">
        <f t="shared" si="5"/>
        <v>-288775.87000000104</v>
      </c>
      <c r="AB67" s="5">
        <f t="shared" si="6"/>
        <v>0</v>
      </c>
      <c r="AC67" s="5">
        <f t="shared" si="7"/>
        <v>288775.87000000104</v>
      </c>
      <c r="AD67" s="56">
        <f t="shared" si="8"/>
        <v>-0.011795209845228935</v>
      </c>
      <c r="AF67" s="3">
        <v>3804.6000000000004</v>
      </c>
      <c r="AG67" s="4">
        <v>1500.9</v>
      </c>
      <c r="AH67" s="5">
        <v>26326157.979999997</v>
      </c>
      <c r="AI67" s="5">
        <v>-2847243.62</v>
      </c>
      <c r="AJ67" s="5">
        <v>0</v>
      </c>
      <c r="AK67" s="5">
        <f t="shared" si="9"/>
        <v>23478914.359999996</v>
      </c>
      <c r="AL67" s="5">
        <v>6257126.96</v>
      </c>
      <c r="AM67" s="5">
        <v>827472.85</v>
      </c>
      <c r="AN67" s="5">
        <v>16394314.549999995</v>
      </c>
      <c r="AO67" s="5">
        <v>0</v>
      </c>
      <c r="AP67" s="32">
        <f t="shared" si="10"/>
        <v>6171.191284234872</v>
      </c>
      <c r="AQ67" s="42">
        <f t="shared" si="11"/>
        <v>-714779.6700000018</v>
      </c>
      <c r="AR67" s="5">
        <f t="shared" si="12"/>
        <v>0</v>
      </c>
      <c r="AS67" s="5">
        <f t="shared" si="13"/>
        <v>714779.6700000018</v>
      </c>
      <c r="AT67" s="53">
        <f t="shared" si="14"/>
        <v>-0.029195570255760913</v>
      </c>
      <c r="AU67" s="78"/>
      <c r="AV67" s="5">
        <v>24482469.9</v>
      </c>
      <c r="AW67" s="5">
        <v>16394314.549999995</v>
      </c>
      <c r="AX67" s="82">
        <f t="shared" si="15"/>
        <v>7691.400884375615</v>
      </c>
    </row>
    <row r="68" spans="1:50" ht="15">
      <c r="A68" s="2" t="s">
        <v>79</v>
      </c>
      <c r="B68" s="2" t="s">
        <v>81</v>
      </c>
      <c r="C68" s="3">
        <v>1660.6999999999998</v>
      </c>
      <c r="D68" s="4">
        <v>682.2</v>
      </c>
      <c r="E68" s="5">
        <v>11684992.24</v>
      </c>
      <c r="F68" s="5">
        <v>-818329.85</v>
      </c>
      <c r="G68" s="5">
        <v>0</v>
      </c>
      <c r="H68" s="5">
        <f t="shared" si="0"/>
        <v>10866662.39</v>
      </c>
      <c r="I68" s="5">
        <v>2529446.83</v>
      </c>
      <c r="J68" s="5">
        <v>366004.71</v>
      </c>
      <c r="K68" s="5">
        <v>7971210.850000001</v>
      </c>
      <c r="L68" s="5">
        <v>0</v>
      </c>
      <c r="M68" s="32">
        <f t="shared" si="1"/>
        <v>6543.422887938822</v>
      </c>
      <c r="N68" s="57">
        <f t="shared" si="2"/>
        <v>-0.07003255399680094</v>
      </c>
      <c r="P68" s="3">
        <v>1660.6999999999998</v>
      </c>
      <c r="Q68" s="4">
        <v>682.2</v>
      </c>
      <c r="R68" s="5">
        <v>11684992.24</v>
      </c>
      <c r="S68" s="5">
        <v>-946504.41</v>
      </c>
      <c r="T68" s="5">
        <v>0</v>
      </c>
      <c r="U68" s="5">
        <f t="shared" si="3"/>
        <v>10738487.83</v>
      </c>
      <c r="V68" s="5">
        <v>2529446.83</v>
      </c>
      <c r="W68" s="5">
        <v>366004.71</v>
      </c>
      <c r="X68" s="5">
        <v>7843036.29</v>
      </c>
      <c r="Y68" s="5">
        <v>0</v>
      </c>
      <c r="Z68" s="32">
        <f t="shared" si="4"/>
        <v>6466.241843800808</v>
      </c>
      <c r="AA68" s="42">
        <f t="shared" si="5"/>
        <v>-128174.56000000052</v>
      </c>
      <c r="AB68" s="5">
        <f t="shared" si="6"/>
        <v>0</v>
      </c>
      <c r="AC68" s="5">
        <f t="shared" si="7"/>
        <v>128174.56000000052</v>
      </c>
      <c r="AD68" s="56">
        <f t="shared" si="8"/>
        <v>-0.011795209550077916</v>
      </c>
      <c r="AF68" s="3">
        <v>1660.6999999999998</v>
      </c>
      <c r="AG68" s="4">
        <v>682.2</v>
      </c>
      <c r="AH68" s="5">
        <v>11684992.24</v>
      </c>
      <c r="AI68" s="5">
        <v>-1263762.82</v>
      </c>
      <c r="AJ68" s="5">
        <v>0</v>
      </c>
      <c r="AK68" s="5">
        <f t="shared" si="9"/>
        <v>10421229.42</v>
      </c>
      <c r="AL68" s="5">
        <v>2529446.83</v>
      </c>
      <c r="AM68" s="5">
        <v>366004.71</v>
      </c>
      <c r="AN68" s="5">
        <v>7525777.88</v>
      </c>
      <c r="AO68" s="5">
        <v>0</v>
      </c>
      <c r="AP68" s="32">
        <f t="shared" si="10"/>
        <v>6275.20287830433</v>
      </c>
      <c r="AQ68" s="42">
        <f t="shared" si="11"/>
        <v>-317258.41000000015</v>
      </c>
      <c r="AR68" s="5">
        <f t="shared" si="12"/>
        <v>0</v>
      </c>
      <c r="AS68" s="5">
        <f t="shared" si="13"/>
        <v>317258.41000000015</v>
      </c>
      <c r="AT68" s="53">
        <f t="shared" si="14"/>
        <v>-0.02919557069261265</v>
      </c>
      <c r="AU68" s="78"/>
      <c r="AV68" s="5">
        <v>10866662.39</v>
      </c>
      <c r="AW68" s="5">
        <v>7525777.88</v>
      </c>
      <c r="AX68" s="82">
        <f t="shared" si="15"/>
        <v>3413.8653925867684</v>
      </c>
    </row>
    <row r="69" spans="1:50" ht="15">
      <c r="A69" s="2" t="s">
        <v>79</v>
      </c>
      <c r="B69" s="2" t="s">
        <v>82</v>
      </c>
      <c r="C69" s="3">
        <v>217.3</v>
      </c>
      <c r="D69" s="4">
        <v>96</v>
      </c>
      <c r="E69" s="5">
        <v>2457829.2</v>
      </c>
      <c r="F69" s="5">
        <v>-172128.06</v>
      </c>
      <c r="G69" s="5">
        <v>0</v>
      </c>
      <c r="H69" s="5">
        <f aca="true" t="shared" si="16" ref="H69:H132">E69+F69+G69</f>
        <v>2285701.14</v>
      </c>
      <c r="I69" s="5">
        <v>1242035.69</v>
      </c>
      <c r="J69" s="5">
        <v>156265.28</v>
      </c>
      <c r="K69" s="5">
        <v>887400.1700000002</v>
      </c>
      <c r="L69" s="5">
        <v>0</v>
      </c>
      <c r="M69" s="32">
        <f aca="true" t="shared" si="17" ref="M69:M132">(H69/C69)+(L69/C69)</f>
        <v>10518.643074091118</v>
      </c>
      <c r="N69" s="57">
        <f aca="true" t="shared" si="18" ref="N69:N132">(F69+L69)/E69</f>
        <v>-0.07003255555756274</v>
      </c>
      <c r="P69" s="3">
        <v>217.3</v>
      </c>
      <c r="Q69" s="4">
        <v>96</v>
      </c>
      <c r="R69" s="5">
        <v>2457829.2</v>
      </c>
      <c r="S69" s="5">
        <v>-199088.38</v>
      </c>
      <c r="T69" s="5">
        <v>0</v>
      </c>
      <c r="U69" s="5">
        <f aca="true" t="shared" si="19" ref="U69:U132">R69+S69+T69</f>
        <v>2258740.8200000003</v>
      </c>
      <c r="V69" s="5">
        <v>1242035.69</v>
      </c>
      <c r="W69" s="5">
        <v>156265.28</v>
      </c>
      <c r="X69" s="5">
        <v>860439.8500000003</v>
      </c>
      <c r="Y69" s="5">
        <v>0</v>
      </c>
      <c r="Z69" s="32">
        <f aca="true" t="shared" si="20" ref="Z69:Z132">(U69/P69)+(Y69/P69)</f>
        <v>10394.573492867004</v>
      </c>
      <c r="AA69" s="42">
        <f aca="true" t="shared" si="21" ref="AA69:AA132">-(H69-U69)</f>
        <v>-26960.319999999832</v>
      </c>
      <c r="AB69" s="5">
        <f aca="true" t="shared" si="22" ref="AB69:AB132">-(L69-Y69)</f>
        <v>0</v>
      </c>
      <c r="AC69" s="5">
        <f aca="true" t="shared" si="23" ref="AC69:AC132">-(AA69+AB69)</f>
        <v>26960.319999999832</v>
      </c>
      <c r="AD69" s="56">
        <f aca="true" t="shared" si="24" ref="AD69:AD132">(AA69+AB69)/H69</f>
        <v>-0.011795207837188999</v>
      </c>
      <c r="AF69" s="3">
        <v>217.3</v>
      </c>
      <c r="AG69" s="4">
        <v>96</v>
      </c>
      <c r="AH69" s="5">
        <v>2457829.2</v>
      </c>
      <c r="AI69" s="5">
        <v>-265820.73</v>
      </c>
      <c r="AJ69" s="5">
        <v>0</v>
      </c>
      <c r="AK69" s="5">
        <f aca="true" t="shared" si="25" ref="AK69:AK132">AH69+AI69+AJ69</f>
        <v>2192008.47</v>
      </c>
      <c r="AL69" s="5">
        <v>1242035.69</v>
      </c>
      <c r="AM69" s="5">
        <v>156265.28</v>
      </c>
      <c r="AN69" s="5">
        <v>793707.5000000002</v>
      </c>
      <c r="AO69" s="5">
        <v>0</v>
      </c>
      <c r="AP69" s="32">
        <f aca="true" t="shared" si="26" ref="AP69:AP132">(AK69/AF69)+(AO69/AF69)</f>
        <v>10087.475701794754</v>
      </c>
      <c r="AQ69" s="42">
        <f aca="true" t="shared" si="27" ref="AQ69:AQ132">AK69-U69</f>
        <v>-66732.3500000001</v>
      </c>
      <c r="AR69" s="5">
        <f aca="true" t="shared" si="28" ref="AR69:AR132">AO69-Y69</f>
        <v>0</v>
      </c>
      <c r="AS69" s="5">
        <f aca="true" t="shared" si="29" ref="AS69:AS132">-(AQ69+AR69)</f>
        <v>66732.3500000001</v>
      </c>
      <c r="AT69" s="53">
        <f aca="true" t="shared" si="30" ref="AT69:AT132">(AQ69+AR69)/H69</f>
        <v>-0.02919557103602796</v>
      </c>
      <c r="AU69" s="78"/>
      <c r="AV69" s="5">
        <v>2285701.14</v>
      </c>
      <c r="AW69" s="5">
        <v>793707.5000000002</v>
      </c>
      <c r="AX69" s="82">
        <f aca="true" t="shared" si="31" ref="AX69:AX132">AV69*$AW$185</f>
        <v>718.074762939435</v>
      </c>
    </row>
    <row r="70" spans="1:50" ht="15">
      <c r="A70" s="2" t="s">
        <v>83</v>
      </c>
      <c r="B70" s="2" t="s">
        <v>84</v>
      </c>
      <c r="C70" s="3">
        <v>5130.9</v>
      </c>
      <c r="D70" s="4">
        <v>1983.4</v>
      </c>
      <c r="E70" s="5">
        <v>40159944.080000006</v>
      </c>
      <c r="F70" s="5">
        <v>-2812503.45</v>
      </c>
      <c r="G70" s="5">
        <v>-1328872.749</v>
      </c>
      <c r="H70" s="5">
        <f t="shared" si="16"/>
        <v>36018567.881000005</v>
      </c>
      <c r="I70" s="5">
        <v>30846747.75</v>
      </c>
      <c r="J70" s="5">
        <v>1131308.47</v>
      </c>
      <c r="K70" s="5">
        <v>4040511.661000003</v>
      </c>
      <c r="L70" s="5">
        <v>0</v>
      </c>
      <c r="M70" s="32">
        <f t="shared" si="17"/>
        <v>7019.931762653727</v>
      </c>
      <c r="N70" s="57">
        <f t="shared" si="18"/>
        <v>-0.0700325539397514</v>
      </c>
      <c r="P70" s="3">
        <v>5130.9</v>
      </c>
      <c r="Q70" s="4">
        <v>1983.4</v>
      </c>
      <c r="R70" s="5">
        <v>40159944.080000006</v>
      </c>
      <c r="S70" s="5">
        <v>-3253024.35</v>
      </c>
      <c r="T70" s="5">
        <v>-1313130.5610000002</v>
      </c>
      <c r="U70" s="5">
        <f t="shared" si="19"/>
        <v>35593789.16900001</v>
      </c>
      <c r="V70" s="5">
        <v>30846747.75</v>
      </c>
      <c r="W70" s="5">
        <v>1131308.47</v>
      </c>
      <c r="X70" s="5">
        <v>3615664.8010000046</v>
      </c>
      <c r="Y70" s="5">
        <v>0</v>
      </c>
      <c r="Z70" s="32">
        <f t="shared" si="20"/>
        <v>6937.143419088271</v>
      </c>
      <c r="AA70" s="42">
        <f t="shared" si="21"/>
        <v>-424778.7119999975</v>
      </c>
      <c r="AB70" s="5">
        <f t="shared" si="22"/>
        <v>0</v>
      </c>
      <c r="AC70" s="5">
        <f t="shared" si="23"/>
        <v>424778.7119999975</v>
      </c>
      <c r="AD70" s="56">
        <f t="shared" si="24"/>
        <v>-0.011793325970188577</v>
      </c>
      <c r="AF70" s="3">
        <v>5130.9</v>
      </c>
      <c r="AG70" s="4">
        <v>1983.4</v>
      </c>
      <c r="AH70" s="5">
        <v>40159944.080000006</v>
      </c>
      <c r="AI70" s="5">
        <v>-4343404.17</v>
      </c>
      <c r="AJ70" s="5">
        <v>-1274401.674</v>
      </c>
      <c r="AK70" s="5">
        <f t="shared" si="25"/>
        <v>34542138.236</v>
      </c>
      <c r="AL70" s="5">
        <v>30846747.75</v>
      </c>
      <c r="AM70" s="5">
        <v>1131308.47</v>
      </c>
      <c r="AN70" s="5">
        <v>2564082.016000004</v>
      </c>
      <c r="AO70" s="5">
        <v>0</v>
      </c>
      <c r="AP70" s="32">
        <f t="shared" si="26"/>
        <v>6732.17919585258</v>
      </c>
      <c r="AQ70" s="42">
        <f t="shared" si="27"/>
        <v>-1051650.9330000058</v>
      </c>
      <c r="AR70" s="5">
        <f t="shared" si="28"/>
        <v>0</v>
      </c>
      <c r="AS70" s="5">
        <f t="shared" si="29"/>
        <v>1051650.9330000058</v>
      </c>
      <c r="AT70" s="53">
        <f t="shared" si="30"/>
        <v>-0.029197466608736476</v>
      </c>
      <c r="AU70" s="78"/>
      <c r="AV70" s="5">
        <v>36018567.881000005</v>
      </c>
      <c r="AW70" s="5">
        <v>2564082.016000004</v>
      </c>
      <c r="AX70" s="82">
        <f t="shared" si="31"/>
        <v>11315.575837953611</v>
      </c>
    </row>
    <row r="71" spans="1:50" ht="15">
      <c r="A71" s="2" t="s">
        <v>83</v>
      </c>
      <c r="B71" s="2" t="s">
        <v>85</v>
      </c>
      <c r="C71" s="3">
        <v>4803.7</v>
      </c>
      <c r="D71" s="4">
        <v>2036.6</v>
      </c>
      <c r="E71" s="5">
        <v>33890746.14</v>
      </c>
      <c r="F71" s="5">
        <v>-2373455.5</v>
      </c>
      <c r="G71" s="5">
        <v>0</v>
      </c>
      <c r="H71" s="5">
        <f t="shared" si="16"/>
        <v>31517290.64</v>
      </c>
      <c r="I71" s="5">
        <v>5583670.12</v>
      </c>
      <c r="J71" s="5">
        <v>353433.29</v>
      </c>
      <c r="K71" s="5">
        <v>25580187.23</v>
      </c>
      <c r="L71" s="5">
        <v>0</v>
      </c>
      <c r="M71" s="32">
        <f t="shared" si="17"/>
        <v>6561.044744675979</v>
      </c>
      <c r="N71" s="57">
        <f t="shared" si="18"/>
        <v>-0.07003255373001947</v>
      </c>
      <c r="P71" s="3">
        <v>4803.7</v>
      </c>
      <c r="Q71" s="4">
        <v>2036.6</v>
      </c>
      <c r="R71" s="5">
        <v>33890746.14</v>
      </c>
      <c r="S71" s="5">
        <v>-2745208.57</v>
      </c>
      <c r="T71" s="5">
        <v>0</v>
      </c>
      <c r="U71" s="5">
        <f t="shared" si="19"/>
        <v>31145537.57</v>
      </c>
      <c r="V71" s="5">
        <v>5583670.12</v>
      </c>
      <c r="W71" s="5">
        <v>353433.29</v>
      </c>
      <c r="X71" s="5">
        <v>25208434.16</v>
      </c>
      <c r="Y71" s="5">
        <v>0</v>
      </c>
      <c r="Z71" s="32">
        <f t="shared" si="20"/>
        <v>6483.655842371506</v>
      </c>
      <c r="AA71" s="42">
        <f t="shared" si="21"/>
        <v>-371753.0700000003</v>
      </c>
      <c r="AB71" s="5">
        <f t="shared" si="22"/>
        <v>0</v>
      </c>
      <c r="AC71" s="5">
        <f t="shared" si="23"/>
        <v>371753.0700000003</v>
      </c>
      <c r="AD71" s="56">
        <f t="shared" si="24"/>
        <v>-0.011795210262400914</v>
      </c>
      <c r="AF71" s="3">
        <v>4803.7</v>
      </c>
      <c r="AG71" s="4">
        <v>2036.6</v>
      </c>
      <c r="AH71" s="5">
        <v>33890746.14</v>
      </c>
      <c r="AI71" s="5">
        <v>-3665373.83</v>
      </c>
      <c r="AJ71" s="5">
        <v>0</v>
      </c>
      <c r="AK71" s="5">
        <f t="shared" si="25"/>
        <v>30225372.310000002</v>
      </c>
      <c r="AL71" s="5">
        <v>5583670.12</v>
      </c>
      <c r="AM71" s="5">
        <v>353433.29</v>
      </c>
      <c r="AN71" s="5">
        <v>24288268.900000002</v>
      </c>
      <c r="AO71" s="5">
        <v>0</v>
      </c>
      <c r="AP71" s="32">
        <f t="shared" si="26"/>
        <v>6292.102402314883</v>
      </c>
      <c r="AQ71" s="42">
        <f t="shared" si="27"/>
        <v>-920165.2599999979</v>
      </c>
      <c r="AR71" s="5">
        <f t="shared" si="28"/>
        <v>0</v>
      </c>
      <c r="AS71" s="5">
        <f t="shared" si="29"/>
        <v>920165.2599999979</v>
      </c>
      <c r="AT71" s="53">
        <f t="shared" si="30"/>
        <v>-0.02919556983848653</v>
      </c>
      <c r="AU71" s="78"/>
      <c r="AV71" s="5">
        <v>31517290.64</v>
      </c>
      <c r="AW71" s="5">
        <v>24288268.900000002</v>
      </c>
      <c r="AX71" s="82">
        <f t="shared" si="31"/>
        <v>9901.456760358125</v>
      </c>
    </row>
    <row r="72" spans="1:50" ht="15">
      <c r="A72" s="2" t="s">
        <v>83</v>
      </c>
      <c r="B72" s="2" t="s">
        <v>86</v>
      </c>
      <c r="C72" s="3">
        <v>1174.1</v>
      </c>
      <c r="D72" s="4">
        <v>401.2</v>
      </c>
      <c r="E72" s="5">
        <v>8875144.88</v>
      </c>
      <c r="F72" s="5">
        <v>-621549.06</v>
      </c>
      <c r="G72" s="5">
        <v>0</v>
      </c>
      <c r="H72" s="5">
        <f t="shared" si="16"/>
        <v>8253595.82</v>
      </c>
      <c r="I72" s="5">
        <v>2508866.34</v>
      </c>
      <c r="J72" s="5">
        <v>185951.16</v>
      </c>
      <c r="K72" s="5">
        <v>5558778.32</v>
      </c>
      <c r="L72" s="5">
        <v>0</v>
      </c>
      <c r="M72" s="32">
        <f t="shared" si="17"/>
        <v>7029.721335491015</v>
      </c>
      <c r="N72" s="57">
        <f t="shared" si="18"/>
        <v>-0.07003255365449314</v>
      </c>
      <c r="P72" s="3">
        <v>1174.1</v>
      </c>
      <c r="Q72" s="4">
        <v>401.2</v>
      </c>
      <c r="R72" s="5">
        <v>8875144.88</v>
      </c>
      <c r="S72" s="5">
        <v>-718901.96</v>
      </c>
      <c r="T72" s="5">
        <v>0</v>
      </c>
      <c r="U72" s="5">
        <f t="shared" si="19"/>
        <v>8156242.920000001</v>
      </c>
      <c r="V72" s="5">
        <v>2508866.34</v>
      </c>
      <c r="W72" s="5">
        <v>185951.16</v>
      </c>
      <c r="X72" s="5">
        <v>5461425.420000001</v>
      </c>
      <c r="Y72" s="5">
        <v>0</v>
      </c>
      <c r="Z72" s="32">
        <f t="shared" si="20"/>
        <v>6946.80429264969</v>
      </c>
      <c r="AA72" s="42">
        <f t="shared" si="21"/>
        <v>-97352.89999999944</v>
      </c>
      <c r="AB72" s="5">
        <f t="shared" si="22"/>
        <v>0</v>
      </c>
      <c r="AC72" s="5">
        <f t="shared" si="23"/>
        <v>97352.89999999944</v>
      </c>
      <c r="AD72" s="56">
        <f t="shared" si="24"/>
        <v>-0.011795210490450141</v>
      </c>
      <c r="AF72" s="3">
        <v>1174.1</v>
      </c>
      <c r="AG72" s="4">
        <v>401.2</v>
      </c>
      <c r="AH72" s="5">
        <v>8875144.88</v>
      </c>
      <c r="AI72" s="5">
        <v>-959870.39</v>
      </c>
      <c r="AJ72" s="5">
        <v>0</v>
      </c>
      <c r="AK72" s="5">
        <f t="shared" si="25"/>
        <v>7915274.490000001</v>
      </c>
      <c r="AL72" s="5">
        <v>2508866.34</v>
      </c>
      <c r="AM72" s="5">
        <v>185951.16</v>
      </c>
      <c r="AN72" s="5">
        <v>5220456.990000001</v>
      </c>
      <c r="AO72" s="5">
        <v>0</v>
      </c>
      <c r="AP72" s="32">
        <f t="shared" si="26"/>
        <v>6741.5675751639565</v>
      </c>
      <c r="AQ72" s="42">
        <f t="shared" si="27"/>
        <v>-240968.4299999997</v>
      </c>
      <c r="AR72" s="5">
        <f t="shared" si="28"/>
        <v>0</v>
      </c>
      <c r="AS72" s="5">
        <f t="shared" si="29"/>
        <v>240968.4299999997</v>
      </c>
      <c r="AT72" s="53">
        <f t="shared" si="30"/>
        <v>-0.029195569453024137</v>
      </c>
      <c r="AU72" s="78"/>
      <c r="AV72" s="5">
        <v>8253595.82</v>
      </c>
      <c r="AW72" s="5">
        <v>5220456.990000001</v>
      </c>
      <c r="AX72" s="82">
        <f t="shared" si="31"/>
        <v>2592.945664735684</v>
      </c>
    </row>
    <row r="73" spans="1:50" ht="15">
      <c r="A73" s="2" t="s">
        <v>87</v>
      </c>
      <c r="B73" s="2" t="s">
        <v>87</v>
      </c>
      <c r="C73" s="3">
        <v>331.9</v>
      </c>
      <c r="D73" s="4">
        <v>77.2</v>
      </c>
      <c r="E73" s="5">
        <v>3262841.55</v>
      </c>
      <c r="F73" s="5">
        <v>-228505.13</v>
      </c>
      <c r="G73" s="5">
        <v>0</v>
      </c>
      <c r="H73" s="5">
        <f t="shared" si="16"/>
        <v>3034336.42</v>
      </c>
      <c r="I73" s="5">
        <v>1367902.5</v>
      </c>
      <c r="J73" s="5">
        <v>73513.84</v>
      </c>
      <c r="K73" s="5">
        <v>1592920.0799999998</v>
      </c>
      <c r="L73" s="5">
        <v>0</v>
      </c>
      <c r="M73" s="32">
        <f t="shared" si="17"/>
        <v>9142.321241337753</v>
      </c>
      <c r="N73" s="57">
        <f t="shared" si="18"/>
        <v>-0.07003255490601437</v>
      </c>
      <c r="P73" s="3">
        <v>331.9</v>
      </c>
      <c r="Q73" s="4">
        <v>77.2</v>
      </c>
      <c r="R73" s="5">
        <v>3262841.55</v>
      </c>
      <c r="S73" s="5">
        <v>-264295.76</v>
      </c>
      <c r="T73" s="5">
        <v>0</v>
      </c>
      <c r="U73" s="5">
        <f t="shared" si="19"/>
        <v>2998545.79</v>
      </c>
      <c r="V73" s="5">
        <v>1367902.5</v>
      </c>
      <c r="W73" s="5">
        <v>73513.84</v>
      </c>
      <c r="X73" s="5">
        <v>1557129.45</v>
      </c>
      <c r="Y73" s="5">
        <v>0</v>
      </c>
      <c r="Z73" s="32">
        <f t="shared" si="20"/>
        <v>9034.485658330823</v>
      </c>
      <c r="AA73" s="42">
        <f t="shared" si="21"/>
        <v>-35790.62999999989</v>
      </c>
      <c r="AB73" s="5">
        <f t="shared" si="22"/>
        <v>0</v>
      </c>
      <c r="AC73" s="5">
        <f t="shared" si="23"/>
        <v>35790.62999999989</v>
      </c>
      <c r="AD73" s="56">
        <f t="shared" si="24"/>
        <v>-0.011795208258417136</v>
      </c>
      <c r="AF73" s="3">
        <v>331.9</v>
      </c>
      <c r="AG73" s="4">
        <v>77.2</v>
      </c>
      <c r="AH73" s="5">
        <v>3262841.55</v>
      </c>
      <c r="AI73" s="5">
        <v>-352884.94</v>
      </c>
      <c r="AJ73" s="5">
        <v>0</v>
      </c>
      <c r="AK73" s="5">
        <f t="shared" si="25"/>
        <v>2909956.61</v>
      </c>
      <c r="AL73" s="5">
        <v>1367902.5</v>
      </c>
      <c r="AM73" s="5">
        <v>73513.84</v>
      </c>
      <c r="AN73" s="5">
        <v>1468540.2699999998</v>
      </c>
      <c r="AO73" s="5">
        <v>0</v>
      </c>
      <c r="AP73" s="32">
        <f t="shared" si="26"/>
        <v>8767.570382645376</v>
      </c>
      <c r="AQ73" s="42">
        <f t="shared" si="27"/>
        <v>-88589.18000000017</v>
      </c>
      <c r="AR73" s="5">
        <f t="shared" si="28"/>
        <v>0</v>
      </c>
      <c r="AS73" s="5">
        <f t="shared" si="29"/>
        <v>88589.18000000017</v>
      </c>
      <c r="AT73" s="53">
        <f t="shared" si="30"/>
        <v>-0.02919556955388624</v>
      </c>
      <c r="AU73" s="78"/>
      <c r="AV73" s="5">
        <v>3034336.42</v>
      </c>
      <c r="AW73" s="5">
        <v>1468540.2699999998</v>
      </c>
      <c r="AX73" s="82">
        <f t="shared" si="31"/>
        <v>953.2656598622485</v>
      </c>
    </row>
    <row r="74" spans="1:50" ht="15">
      <c r="A74" s="2" t="s">
        <v>88</v>
      </c>
      <c r="B74" s="2" t="s">
        <v>89</v>
      </c>
      <c r="C74" s="3">
        <v>457.20000000000005</v>
      </c>
      <c r="D74" s="4">
        <v>149.3</v>
      </c>
      <c r="E74" s="5">
        <v>3888798.56</v>
      </c>
      <c r="F74" s="5">
        <v>-258.81</v>
      </c>
      <c r="G74" s="5">
        <v>0</v>
      </c>
      <c r="H74" s="5">
        <f t="shared" si="16"/>
        <v>3888539.75</v>
      </c>
      <c r="I74" s="5">
        <v>3714030.96</v>
      </c>
      <c r="J74" s="5">
        <v>174508.79</v>
      </c>
      <c r="K74" s="5">
        <v>0</v>
      </c>
      <c r="L74" s="5">
        <v>-5784.77</v>
      </c>
      <c r="M74" s="32">
        <f t="shared" si="17"/>
        <v>8492.46496062992</v>
      </c>
      <c r="N74" s="57">
        <f t="shared" si="18"/>
        <v>-0.001554099526307169</v>
      </c>
      <c r="P74" s="3">
        <v>457.20000000000005</v>
      </c>
      <c r="Q74" s="4">
        <v>149.3</v>
      </c>
      <c r="R74" s="5">
        <v>3888798.56</v>
      </c>
      <c r="S74" s="5">
        <v>-258.81</v>
      </c>
      <c r="T74" s="5">
        <v>0</v>
      </c>
      <c r="U74" s="5">
        <f t="shared" si="19"/>
        <v>3888539.75</v>
      </c>
      <c r="V74" s="5">
        <v>3714030.96</v>
      </c>
      <c r="W74" s="5">
        <v>174508.79</v>
      </c>
      <c r="X74" s="5">
        <v>0</v>
      </c>
      <c r="Y74" s="5">
        <v>-5784.77</v>
      </c>
      <c r="Z74" s="32">
        <f t="shared" si="20"/>
        <v>8492.46496062992</v>
      </c>
      <c r="AA74" s="42">
        <f t="shared" si="21"/>
        <v>0</v>
      </c>
      <c r="AB74" s="5">
        <f t="shared" si="22"/>
        <v>0</v>
      </c>
      <c r="AC74" s="5">
        <f t="shared" si="23"/>
        <v>0</v>
      </c>
      <c r="AD74" s="56">
        <f t="shared" si="24"/>
        <v>0</v>
      </c>
      <c r="AF74" s="3">
        <v>457.20000000000005</v>
      </c>
      <c r="AG74" s="4">
        <v>149.3</v>
      </c>
      <c r="AH74" s="5">
        <v>3888798.56</v>
      </c>
      <c r="AI74" s="5">
        <v>-258.81</v>
      </c>
      <c r="AJ74" s="5">
        <v>0</v>
      </c>
      <c r="AK74" s="5">
        <f t="shared" si="25"/>
        <v>3888539.75</v>
      </c>
      <c r="AL74" s="5">
        <v>3714030.96</v>
      </c>
      <c r="AM74" s="5">
        <v>174508.79</v>
      </c>
      <c r="AN74" s="5">
        <v>0</v>
      </c>
      <c r="AO74" s="5">
        <v>-5784.77</v>
      </c>
      <c r="AP74" s="32">
        <f t="shared" si="26"/>
        <v>8492.46496062992</v>
      </c>
      <c r="AQ74" s="42">
        <f t="shared" si="27"/>
        <v>0</v>
      </c>
      <c r="AR74" s="5">
        <f t="shared" si="28"/>
        <v>0</v>
      </c>
      <c r="AS74" s="5">
        <f t="shared" si="29"/>
        <v>0</v>
      </c>
      <c r="AT74" s="53">
        <f t="shared" si="30"/>
        <v>0</v>
      </c>
      <c r="AU74" s="78"/>
      <c r="AV74" s="5">
        <v>0</v>
      </c>
      <c r="AW74" s="5">
        <v>0</v>
      </c>
      <c r="AX74" s="82">
        <f t="shared" si="31"/>
        <v>0</v>
      </c>
    </row>
    <row r="75" spans="1:50" ht="15">
      <c r="A75" s="2" t="s">
        <v>88</v>
      </c>
      <c r="B75" s="2" t="s">
        <v>90</v>
      </c>
      <c r="C75" s="3">
        <v>1330.4</v>
      </c>
      <c r="D75" s="4">
        <v>241.9</v>
      </c>
      <c r="E75" s="5">
        <v>9638963.98</v>
      </c>
      <c r="F75" s="5">
        <v>-675041.26</v>
      </c>
      <c r="G75" s="5">
        <v>0</v>
      </c>
      <c r="H75" s="5">
        <f t="shared" si="16"/>
        <v>8963922.72</v>
      </c>
      <c r="I75" s="5">
        <v>8356836.66</v>
      </c>
      <c r="J75" s="5">
        <v>374358.39</v>
      </c>
      <c r="K75" s="5">
        <v>232727.6700000005</v>
      </c>
      <c r="L75" s="5">
        <v>0</v>
      </c>
      <c r="M75" s="32">
        <f t="shared" si="17"/>
        <v>6737.765123271197</v>
      </c>
      <c r="N75" s="57">
        <f t="shared" si="18"/>
        <v>-0.0700325534363082</v>
      </c>
      <c r="P75" s="3">
        <v>1330.4</v>
      </c>
      <c r="Q75" s="4">
        <v>241.9</v>
      </c>
      <c r="R75" s="5">
        <v>9638963.98</v>
      </c>
      <c r="S75" s="5">
        <v>-780772.61</v>
      </c>
      <c r="T75" s="5">
        <v>0</v>
      </c>
      <c r="U75" s="5">
        <f t="shared" si="19"/>
        <v>8858191.370000001</v>
      </c>
      <c r="V75" s="5">
        <v>8356836.66</v>
      </c>
      <c r="W75" s="5">
        <v>374358.39</v>
      </c>
      <c r="X75" s="5">
        <v>126996.32000000088</v>
      </c>
      <c r="Y75" s="5">
        <v>0</v>
      </c>
      <c r="Z75" s="32">
        <f t="shared" si="20"/>
        <v>6658.291769392664</v>
      </c>
      <c r="AA75" s="42">
        <f t="shared" si="21"/>
        <v>-105731.34999999963</v>
      </c>
      <c r="AB75" s="5">
        <f t="shared" si="22"/>
        <v>0</v>
      </c>
      <c r="AC75" s="5">
        <f t="shared" si="23"/>
        <v>105731.34999999963</v>
      </c>
      <c r="AD75" s="56">
        <f t="shared" si="24"/>
        <v>-0.011795209898909037</v>
      </c>
      <c r="AF75" s="3">
        <v>1330.4</v>
      </c>
      <c r="AG75" s="4">
        <v>241.9</v>
      </c>
      <c r="AH75" s="5">
        <v>9638963.98</v>
      </c>
      <c r="AI75" s="5">
        <v>-907768.93</v>
      </c>
      <c r="AJ75" s="5">
        <v>0</v>
      </c>
      <c r="AK75" s="5">
        <f t="shared" si="25"/>
        <v>8731195.05</v>
      </c>
      <c r="AL75" s="5">
        <v>8356836.66</v>
      </c>
      <c r="AM75" s="5">
        <v>374358.39</v>
      </c>
      <c r="AN75" s="5">
        <v>5.820766091346741E-10</v>
      </c>
      <c r="AO75" s="5">
        <v>-134710.52</v>
      </c>
      <c r="AP75" s="32">
        <f t="shared" si="26"/>
        <v>6461.578871016236</v>
      </c>
      <c r="AQ75" s="42">
        <f t="shared" si="27"/>
        <v>-126996.3200000003</v>
      </c>
      <c r="AR75" s="5">
        <f t="shared" si="28"/>
        <v>-134710.52</v>
      </c>
      <c r="AS75" s="5">
        <f t="shared" si="29"/>
        <v>261706.8400000003</v>
      </c>
      <c r="AT75" s="53">
        <f t="shared" si="30"/>
        <v>-0.029195570753425715</v>
      </c>
      <c r="AU75" s="78"/>
      <c r="AV75" s="5">
        <v>0</v>
      </c>
      <c r="AW75" s="5">
        <v>5.820766091346741E-10</v>
      </c>
      <c r="AX75" s="82">
        <f t="shared" si="31"/>
        <v>0</v>
      </c>
    </row>
    <row r="76" spans="1:50" ht="15">
      <c r="A76" s="2" t="s">
        <v>91</v>
      </c>
      <c r="B76" s="2" t="s">
        <v>91</v>
      </c>
      <c r="C76" s="3">
        <v>1730.6</v>
      </c>
      <c r="D76" s="4">
        <v>355.7</v>
      </c>
      <c r="E76" s="5">
        <v>12590619.73</v>
      </c>
      <c r="F76" s="5">
        <v>-821675.1</v>
      </c>
      <c r="G76" s="5">
        <v>0</v>
      </c>
      <c r="H76" s="5">
        <f t="shared" si="16"/>
        <v>11768944.63</v>
      </c>
      <c r="I76" s="5">
        <v>11222020.65</v>
      </c>
      <c r="J76" s="5">
        <v>546923.98</v>
      </c>
      <c r="K76" s="5">
        <v>0</v>
      </c>
      <c r="L76" s="5">
        <v>-60078.15</v>
      </c>
      <c r="M76" s="32">
        <f t="shared" si="17"/>
        <v>6765.784398474518</v>
      </c>
      <c r="N76" s="57">
        <f t="shared" si="18"/>
        <v>-0.07003255351275707</v>
      </c>
      <c r="P76" s="3">
        <v>1730.6</v>
      </c>
      <c r="Q76" s="4">
        <v>355.7</v>
      </c>
      <c r="R76" s="5">
        <v>12590619.73</v>
      </c>
      <c r="S76" s="5">
        <v>-821675.1</v>
      </c>
      <c r="T76" s="5">
        <v>0</v>
      </c>
      <c r="U76" s="5">
        <f t="shared" si="19"/>
        <v>11768944.63</v>
      </c>
      <c r="V76" s="5">
        <v>11222020.65</v>
      </c>
      <c r="W76" s="5">
        <v>546923.98</v>
      </c>
      <c r="X76" s="5">
        <v>0</v>
      </c>
      <c r="Y76" s="5">
        <v>-198186.69</v>
      </c>
      <c r="Z76" s="32">
        <f t="shared" si="20"/>
        <v>6685.980550098232</v>
      </c>
      <c r="AA76" s="42">
        <f t="shared" si="21"/>
        <v>0</v>
      </c>
      <c r="AB76" s="5">
        <f t="shared" si="22"/>
        <v>-138108.54</v>
      </c>
      <c r="AC76" s="5">
        <f t="shared" si="23"/>
        <v>138108.54</v>
      </c>
      <c r="AD76" s="56">
        <f t="shared" si="24"/>
        <v>-0.011734997855963233</v>
      </c>
      <c r="AF76" s="3">
        <v>1730.6</v>
      </c>
      <c r="AG76" s="4">
        <v>355.7</v>
      </c>
      <c r="AH76" s="5">
        <v>12590619.73</v>
      </c>
      <c r="AI76" s="5">
        <v>-821675.1</v>
      </c>
      <c r="AJ76" s="5">
        <v>0</v>
      </c>
      <c r="AK76" s="5">
        <f t="shared" si="25"/>
        <v>11768944.63</v>
      </c>
      <c r="AL76" s="5">
        <v>11222020.65</v>
      </c>
      <c r="AM76" s="5">
        <v>546923.98</v>
      </c>
      <c r="AN76" s="5">
        <v>0</v>
      </c>
      <c r="AO76" s="5">
        <v>-445610.61</v>
      </c>
      <c r="AP76" s="32">
        <f t="shared" si="26"/>
        <v>6543.0105281405295</v>
      </c>
      <c r="AQ76" s="42">
        <f t="shared" si="27"/>
        <v>0</v>
      </c>
      <c r="AR76" s="5">
        <f t="shared" si="28"/>
        <v>-247423.91999999998</v>
      </c>
      <c r="AS76" s="5">
        <f t="shared" si="29"/>
        <v>247423.91999999998</v>
      </c>
      <c r="AT76" s="53">
        <f t="shared" si="30"/>
        <v>-0.02102345858347368</v>
      </c>
      <c r="AU76" s="78"/>
      <c r="AV76" s="5">
        <v>0</v>
      </c>
      <c r="AW76" s="5">
        <v>0</v>
      </c>
      <c r="AX76" s="82">
        <f t="shared" si="31"/>
        <v>0</v>
      </c>
    </row>
    <row r="77" spans="1:50" ht="15">
      <c r="A77" s="2" t="s">
        <v>92</v>
      </c>
      <c r="B77" s="2" t="s">
        <v>92</v>
      </c>
      <c r="C77" s="3">
        <v>84.3</v>
      </c>
      <c r="D77" s="4">
        <v>10</v>
      </c>
      <c r="E77" s="5">
        <v>1255520.53</v>
      </c>
      <c r="F77" s="5">
        <v>-87927.31</v>
      </c>
      <c r="G77" s="5">
        <v>0</v>
      </c>
      <c r="H77" s="5">
        <f t="shared" si="16"/>
        <v>1167593.22</v>
      </c>
      <c r="I77" s="5">
        <v>980376.45</v>
      </c>
      <c r="J77" s="5">
        <v>56269.3</v>
      </c>
      <c r="K77" s="5">
        <v>130947.47000000002</v>
      </c>
      <c r="L77" s="5">
        <v>0</v>
      </c>
      <c r="M77" s="32">
        <f t="shared" si="17"/>
        <v>13850.453380782918</v>
      </c>
      <c r="N77" s="57">
        <f t="shared" si="18"/>
        <v>-0.07003255454532471</v>
      </c>
      <c r="P77" s="3">
        <v>84.3</v>
      </c>
      <c r="Q77" s="4">
        <v>10</v>
      </c>
      <c r="R77" s="5">
        <v>1255520.53</v>
      </c>
      <c r="S77" s="5">
        <v>-101699.32</v>
      </c>
      <c r="T77" s="5">
        <v>0</v>
      </c>
      <c r="U77" s="5">
        <f t="shared" si="19"/>
        <v>1153821.21</v>
      </c>
      <c r="V77" s="5">
        <v>980376.45</v>
      </c>
      <c r="W77" s="5">
        <v>56269.3</v>
      </c>
      <c r="X77" s="5">
        <v>117175.46</v>
      </c>
      <c r="Y77" s="5">
        <v>0</v>
      </c>
      <c r="Z77" s="32">
        <f t="shared" si="20"/>
        <v>13687.08434163701</v>
      </c>
      <c r="AA77" s="42">
        <f t="shared" si="21"/>
        <v>-13772.01000000001</v>
      </c>
      <c r="AB77" s="5">
        <f t="shared" si="22"/>
        <v>0</v>
      </c>
      <c r="AC77" s="5">
        <f t="shared" si="23"/>
        <v>13772.01000000001</v>
      </c>
      <c r="AD77" s="56">
        <f t="shared" si="24"/>
        <v>-0.011795212377132517</v>
      </c>
      <c r="AF77" s="3">
        <v>84.3</v>
      </c>
      <c r="AG77" s="4">
        <v>10</v>
      </c>
      <c r="AH77" s="5">
        <v>1255520.53</v>
      </c>
      <c r="AI77" s="5">
        <v>-135787.87</v>
      </c>
      <c r="AJ77" s="5">
        <v>0</v>
      </c>
      <c r="AK77" s="5">
        <f t="shared" si="25"/>
        <v>1119732.6600000001</v>
      </c>
      <c r="AL77" s="5">
        <v>980376.45</v>
      </c>
      <c r="AM77" s="5">
        <v>56269.3</v>
      </c>
      <c r="AN77" s="5">
        <v>83086.91000000019</v>
      </c>
      <c r="AO77" s="5">
        <v>0</v>
      </c>
      <c r="AP77" s="32">
        <f t="shared" si="26"/>
        <v>13282.712455516017</v>
      </c>
      <c r="AQ77" s="42">
        <f t="shared" si="27"/>
        <v>-34088.549999999814</v>
      </c>
      <c r="AR77" s="5">
        <f t="shared" si="28"/>
        <v>0</v>
      </c>
      <c r="AS77" s="5">
        <f t="shared" si="29"/>
        <v>34088.549999999814</v>
      </c>
      <c r="AT77" s="53">
        <f t="shared" si="30"/>
        <v>-0.029195570354545064</v>
      </c>
      <c r="AU77" s="78"/>
      <c r="AV77" s="5">
        <v>1167593.22</v>
      </c>
      <c r="AW77" s="5">
        <v>83086.91000000019</v>
      </c>
      <c r="AX77" s="82">
        <f t="shared" si="31"/>
        <v>366.8105204082768</v>
      </c>
    </row>
    <row r="78" spans="1:50" ht="15">
      <c r="A78" s="2" t="s">
        <v>93</v>
      </c>
      <c r="B78" s="2" t="s">
        <v>93</v>
      </c>
      <c r="C78" s="3">
        <v>589.2</v>
      </c>
      <c r="D78" s="4">
        <v>348.2</v>
      </c>
      <c r="E78" s="5">
        <v>4618216.95</v>
      </c>
      <c r="F78" s="5">
        <v>-323425.53</v>
      </c>
      <c r="G78" s="5">
        <v>0</v>
      </c>
      <c r="H78" s="5">
        <f t="shared" si="16"/>
        <v>4294791.42</v>
      </c>
      <c r="I78" s="5">
        <v>1977181.23</v>
      </c>
      <c r="J78" s="5">
        <v>190216.11</v>
      </c>
      <c r="K78" s="5">
        <v>2127394.08</v>
      </c>
      <c r="L78" s="5">
        <v>0</v>
      </c>
      <c r="M78" s="32">
        <f t="shared" si="17"/>
        <v>7289.1911405295305</v>
      </c>
      <c r="N78" s="57">
        <f t="shared" si="18"/>
        <v>-0.07003255444723099</v>
      </c>
      <c r="P78" s="3">
        <v>589.2</v>
      </c>
      <c r="Q78" s="4">
        <v>348.2</v>
      </c>
      <c r="R78" s="5">
        <v>4618216.95</v>
      </c>
      <c r="S78" s="5">
        <v>-374083.49</v>
      </c>
      <c r="T78" s="5">
        <v>0</v>
      </c>
      <c r="U78" s="5">
        <f t="shared" si="19"/>
        <v>4244133.46</v>
      </c>
      <c r="V78" s="5">
        <v>1977181.23</v>
      </c>
      <c r="W78" s="5">
        <v>190216.11</v>
      </c>
      <c r="X78" s="5">
        <v>2076736.12</v>
      </c>
      <c r="Y78" s="5">
        <v>0</v>
      </c>
      <c r="Z78" s="32">
        <f t="shared" si="20"/>
        <v>7203.21361167685</v>
      </c>
      <c r="AA78" s="42">
        <f t="shared" si="21"/>
        <v>-50657.95999999996</v>
      </c>
      <c r="AB78" s="5">
        <f t="shared" si="22"/>
        <v>0</v>
      </c>
      <c r="AC78" s="5">
        <f t="shared" si="23"/>
        <v>50657.95999999996</v>
      </c>
      <c r="AD78" s="56">
        <f t="shared" si="24"/>
        <v>-0.011795208438783731</v>
      </c>
      <c r="AF78" s="3">
        <v>589.2</v>
      </c>
      <c r="AG78" s="4">
        <v>348.2</v>
      </c>
      <c r="AH78" s="5">
        <v>4618216.95</v>
      </c>
      <c r="AI78" s="5">
        <v>-499472.38</v>
      </c>
      <c r="AJ78" s="5">
        <v>0</v>
      </c>
      <c r="AK78" s="5">
        <f t="shared" si="25"/>
        <v>4118744.5700000003</v>
      </c>
      <c r="AL78" s="5">
        <v>1977181.23</v>
      </c>
      <c r="AM78" s="5">
        <v>190216.11</v>
      </c>
      <c r="AN78" s="5">
        <v>1951347.2300000004</v>
      </c>
      <c r="AO78" s="5">
        <v>0</v>
      </c>
      <c r="AP78" s="32">
        <f t="shared" si="26"/>
        <v>6990.401510522743</v>
      </c>
      <c r="AQ78" s="42">
        <f t="shared" si="27"/>
        <v>-125388.88999999966</v>
      </c>
      <c r="AR78" s="5">
        <f t="shared" si="28"/>
        <v>0</v>
      </c>
      <c r="AS78" s="5">
        <f t="shared" si="29"/>
        <v>125388.88999999966</v>
      </c>
      <c r="AT78" s="53">
        <f t="shared" si="30"/>
        <v>-0.029195571504610968</v>
      </c>
      <c r="AU78" s="78"/>
      <c r="AV78" s="5">
        <v>4294791.42</v>
      </c>
      <c r="AW78" s="5">
        <v>1951347.2300000004</v>
      </c>
      <c r="AX78" s="82">
        <f t="shared" si="31"/>
        <v>1349.2495920927</v>
      </c>
    </row>
    <row r="79" spans="1:50" ht="15">
      <c r="A79" s="2" t="s">
        <v>93</v>
      </c>
      <c r="B79" s="2" t="s">
        <v>94</v>
      </c>
      <c r="C79" s="3">
        <v>246.3</v>
      </c>
      <c r="D79" s="4">
        <v>85</v>
      </c>
      <c r="E79" s="5">
        <v>2474852.52</v>
      </c>
      <c r="F79" s="5">
        <v>-173320.24</v>
      </c>
      <c r="G79" s="5">
        <v>0</v>
      </c>
      <c r="H79" s="5">
        <f t="shared" si="16"/>
        <v>2301532.2800000003</v>
      </c>
      <c r="I79" s="5">
        <v>1088737.3</v>
      </c>
      <c r="J79" s="5">
        <v>101513.53</v>
      </c>
      <c r="K79" s="5">
        <v>1111281.4500000002</v>
      </c>
      <c r="L79" s="5">
        <v>0</v>
      </c>
      <c r="M79" s="32">
        <f t="shared" si="17"/>
        <v>9344.426634185953</v>
      </c>
      <c r="N79" s="57">
        <f t="shared" si="18"/>
        <v>-0.07003255288925256</v>
      </c>
      <c r="P79" s="3">
        <v>246.3</v>
      </c>
      <c r="Q79" s="4">
        <v>85</v>
      </c>
      <c r="R79" s="5">
        <v>2474852.52</v>
      </c>
      <c r="S79" s="5">
        <v>-200467.3</v>
      </c>
      <c r="T79" s="5">
        <v>0</v>
      </c>
      <c r="U79" s="5">
        <f t="shared" si="19"/>
        <v>2274385.22</v>
      </c>
      <c r="V79" s="5">
        <v>1088737.3</v>
      </c>
      <c r="W79" s="5">
        <v>101513.53</v>
      </c>
      <c r="X79" s="5">
        <v>1084134.3900000001</v>
      </c>
      <c r="Y79" s="5">
        <v>0</v>
      </c>
      <c r="Z79" s="32">
        <f t="shared" si="20"/>
        <v>9234.207145757207</v>
      </c>
      <c r="AA79" s="42">
        <f t="shared" si="21"/>
        <v>-27147.060000000056</v>
      </c>
      <c r="AB79" s="5">
        <f t="shared" si="22"/>
        <v>0</v>
      </c>
      <c r="AC79" s="5">
        <f t="shared" si="23"/>
        <v>27147.060000000056</v>
      </c>
      <c r="AD79" s="56">
        <f t="shared" si="24"/>
        <v>-0.011795211492753884</v>
      </c>
      <c r="AF79" s="3">
        <v>246.3</v>
      </c>
      <c r="AG79" s="4">
        <v>85</v>
      </c>
      <c r="AH79" s="5">
        <v>2474852.52</v>
      </c>
      <c r="AI79" s="5">
        <v>-267661.85</v>
      </c>
      <c r="AJ79" s="5">
        <v>0</v>
      </c>
      <c r="AK79" s="5">
        <f t="shared" si="25"/>
        <v>2207190.67</v>
      </c>
      <c r="AL79" s="5">
        <v>1088737.3</v>
      </c>
      <c r="AM79" s="5">
        <v>101513.53</v>
      </c>
      <c r="AN79" s="5">
        <v>1016939.8399999999</v>
      </c>
      <c r="AO79" s="5">
        <v>0</v>
      </c>
      <c r="AP79" s="32">
        <f t="shared" si="26"/>
        <v>8961.391270807957</v>
      </c>
      <c r="AQ79" s="42">
        <f t="shared" si="27"/>
        <v>-67194.55000000028</v>
      </c>
      <c r="AR79" s="5">
        <f t="shared" si="28"/>
        <v>0</v>
      </c>
      <c r="AS79" s="5">
        <f t="shared" si="29"/>
        <v>67194.55000000028</v>
      </c>
      <c r="AT79" s="53">
        <f t="shared" si="30"/>
        <v>-0.029195571395592274</v>
      </c>
      <c r="AU79" s="78"/>
      <c r="AV79" s="5">
        <v>2301532.2800000003</v>
      </c>
      <c r="AW79" s="5">
        <v>1016939.8399999999</v>
      </c>
      <c r="AX79" s="82">
        <f t="shared" si="31"/>
        <v>723.0482662131662</v>
      </c>
    </row>
    <row r="80" spans="1:50" ht="15">
      <c r="A80" s="2" t="s">
        <v>95</v>
      </c>
      <c r="B80" s="2" t="s">
        <v>96</v>
      </c>
      <c r="C80" s="3">
        <v>196.6</v>
      </c>
      <c r="D80" s="4">
        <v>65.8</v>
      </c>
      <c r="E80" s="5">
        <v>2355487.71</v>
      </c>
      <c r="F80" s="5">
        <v>-164960.82</v>
      </c>
      <c r="G80" s="5">
        <v>0</v>
      </c>
      <c r="H80" s="5">
        <f t="shared" si="16"/>
        <v>2190526.89</v>
      </c>
      <c r="I80" s="5">
        <v>824261.87</v>
      </c>
      <c r="J80" s="5">
        <v>222383.35</v>
      </c>
      <c r="K80" s="5">
        <v>1143881.67</v>
      </c>
      <c r="L80" s="5">
        <v>0</v>
      </c>
      <c r="M80" s="32">
        <f t="shared" si="17"/>
        <v>11142.049287894202</v>
      </c>
      <c r="N80" s="57">
        <f t="shared" si="18"/>
        <v>-0.07003255389517614</v>
      </c>
      <c r="P80" s="3">
        <v>196.6</v>
      </c>
      <c r="Q80" s="4">
        <v>65.8</v>
      </c>
      <c r="R80" s="5">
        <v>2355487.71</v>
      </c>
      <c r="S80" s="5">
        <v>-190798.54</v>
      </c>
      <c r="T80" s="5">
        <v>0</v>
      </c>
      <c r="U80" s="5">
        <f t="shared" si="19"/>
        <v>2164689.17</v>
      </c>
      <c r="V80" s="5">
        <v>824261.87</v>
      </c>
      <c r="W80" s="5">
        <v>222383.35</v>
      </c>
      <c r="X80" s="5">
        <v>1118043.9499999997</v>
      </c>
      <c r="Y80" s="5">
        <v>0</v>
      </c>
      <c r="Z80" s="32">
        <f t="shared" si="20"/>
        <v>11010.626500508646</v>
      </c>
      <c r="AA80" s="42">
        <f t="shared" si="21"/>
        <v>-25837.720000000205</v>
      </c>
      <c r="AB80" s="5">
        <f t="shared" si="22"/>
        <v>0</v>
      </c>
      <c r="AC80" s="5">
        <f t="shared" si="23"/>
        <v>25837.720000000205</v>
      </c>
      <c r="AD80" s="56">
        <f t="shared" si="24"/>
        <v>-0.011795207864350938</v>
      </c>
      <c r="AF80" s="3">
        <v>196.6</v>
      </c>
      <c r="AG80" s="4">
        <v>65.8</v>
      </c>
      <c r="AH80" s="5">
        <v>2355487.71</v>
      </c>
      <c r="AI80" s="5">
        <v>-254752.23</v>
      </c>
      <c r="AJ80" s="5">
        <v>0</v>
      </c>
      <c r="AK80" s="5">
        <f t="shared" si="25"/>
        <v>2100735.48</v>
      </c>
      <c r="AL80" s="5">
        <v>824261.87</v>
      </c>
      <c r="AM80" s="5">
        <v>222383.35</v>
      </c>
      <c r="AN80" s="5">
        <v>1054090.2599999998</v>
      </c>
      <c r="AO80" s="5">
        <v>0</v>
      </c>
      <c r="AP80" s="32">
        <f t="shared" si="26"/>
        <v>10685.327975584943</v>
      </c>
      <c r="AQ80" s="42">
        <f t="shared" si="27"/>
        <v>-63953.689999999944</v>
      </c>
      <c r="AR80" s="5">
        <f t="shared" si="28"/>
        <v>0</v>
      </c>
      <c r="AS80" s="5">
        <f t="shared" si="29"/>
        <v>63953.689999999944</v>
      </c>
      <c r="AT80" s="53">
        <f t="shared" si="30"/>
        <v>-0.029195574038353822</v>
      </c>
      <c r="AU80" s="78"/>
      <c r="AV80" s="5">
        <v>2190526.89</v>
      </c>
      <c r="AW80" s="5">
        <v>1054090.2599999998</v>
      </c>
      <c r="AX80" s="82">
        <f t="shared" si="31"/>
        <v>688.1748666622303</v>
      </c>
    </row>
    <row r="81" spans="1:50" ht="15">
      <c r="A81" s="2" t="s">
        <v>97</v>
      </c>
      <c r="B81" s="2" t="s">
        <v>97</v>
      </c>
      <c r="C81" s="3">
        <v>81191.8</v>
      </c>
      <c r="D81" s="4">
        <v>21893.9</v>
      </c>
      <c r="E81" s="5">
        <v>577006613.1600001</v>
      </c>
      <c r="F81" s="5">
        <v>-40409246.69</v>
      </c>
      <c r="G81" s="5">
        <v>0</v>
      </c>
      <c r="H81" s="5">
        <f t="shared" si="16"/>
        <v>536597366.4700001</v>
      </c>
      <c r="I81" s="5">
        <v>191890324.9</v>
      </c>
      <c r="J81" s="5">
        <v>13762248.97</v>
      </c>
      <c r="K81" s="5">
        <v>330944792.6</v>
      </c>
      <c r="L81" s="5">
        <v>0</v>
      </c>
      <c r="M81" s="32">
        <f t="shared" si="17"/>
        <v>6609.009363876648</v>
      </c>
      <c r="N81" s="57">
        <f t="shared" si="18"/>
        <v>-0.0700325538189192</v>
      </c>
      <c r="P81" s="3">
        <v>81191.8</v>
      </c>
      <c r="Q81" s="4">
        <v>21893.9</v>
      </c>
      <c r="R81" s="5">
        <v>577006613.1600001</v>
      </c>
      <c r="S81" s="5">
        <v>-46738525.32</v>
      </c>
      <c r="T81" s="5">
        <v>0</v>
      </c>
      <c r="U81" s="5">
        <f t="shared" si="19"/>
        <v>530268087.8400001</v>
      </c>
      <c r="V81" s="5">
        <v>191890324.9</v>
      </c>
      <c r="W81" s="5">
        <v>13762248.97</v>
      </c>
      <c r="X81" s="5">
        <v>324615513.97</v>
      </c>
      <c r="Y81" s="5">
        <v>0</v>
      </c>
      <c r="Z81" s="32">
        <f t="shared" si="20"/>
        <v>6531.054710451056</v>
      </c>
      <c r="AA81" s="42">
        <f t="shared" si="21"/>
        <v>-6329278.629999995</v>
      </c>
      <c r="AB81" s="5">
        <f t="shared" si="22"/>
        <v>0</v>
      </c>
      <c r="AC81" s="5">
        <f t="shared" si="23"/>
        <v>6329278.629999995</v>
      </c>
      <c r="AD81" s="56">
        <f t="shared" si="24"/>
        <v>-0.011795210013118562</v>
      </c>
      <c r="AF81" s="3">
        <v>81191.8</v>
      </c>
      <c r="AG81" s="4">
        <v>21893.9</v>
      </c>
      <c r="AH81" s="5">
        <v>577006613.1600001</v>
      </c>
      <c r="AI81" s="5">
        <v>-62404791.35</v>
      </c>
      <c r="AJ81" s="5">
        <v>0</v>
      </c>
      <c r="AK81" s="5">
        <f t="shared" si="25"/>
        <v>514601821.81000006</v>
      </c>
      <c r="AL81" s="5">
        <v>191890324.9</v>
      </c>
      <c r="AM81" s="5">
        <v>13762248.97</v>
      </c>
      <c r="AN81" s="5">
        <v>308949247.94000006</v>
      </c>
      <c r="AO81" s="5">
        <v>0</v>
      </c>
      <c r="AP81" s="32">
        <f t="shared" si="26"/>
        <v>6338.100914254888</v>
      </c>
      <c r="AQ81" s="42">
        <f t="shared" si="27"/>
        <v>-15666266.030000031</v>
      </c>
      <c r="AR81" s="5">
        <f t="shared" si="28"/>
        <v>0</v>
      </c>
      <c r="AS81" s="5">
        <f t="shared" si="29"/>
        <v>15666266.030000031</v>
      </c>
      <c r="AT81" s="53">
        <f t="shared" si="30"/>
        <v>-0.02919557010326083</v>
      </c>
      <c r="AU81" s="78"/>
      <c r="AV81" s="5">
        <v>536597366.4700001</v>
      </c>
      <c r="AW81" s="5">
        <v>308949247.94000006</v>
      </c>
      <c r="AX81" s="82">
        <f t="shared" si="31"/>
        <v>168577.1687202599</v>
      </c>
    </row>
    <row r="82" spans="1:50" ht="15">
      <c r="A82" s="2" t="s">
        <v>60</v>
      </c>
      <c r="B82" s="2" t="s">
        <v>98</v>
      </c>
      <c r="C82" s="3">
        <v>175.5</v>
      </c>
      <c r="D82" s="4">
        <v>40.1</v>
      </c>
      <c r="E82" s="5">
        <v>2012513.67</v>
      </c>
      <c r="F82" s="5">
        <v>-140941.47</v>
      </c>
      <c r="G82" s="5">
        <v>0</v>
      </c>
      <c r="H82" s="5">
        <f t="shared" si="16"/>
        <v>1871572.2</v>
      </c>
      <c r="I82" s="5">
        <v>394100.84</v>
      </c>
      <c r="J82" s="5">
        <v>56218.05</v>
      </c>
      <c r="K82" s="5">
        <v>1421253.3099999998</v>
      </c>
      <c r="L82" s="5">
        <v>0</v>
      </c>
      <c r="M82" s="32">
        <f t="shared" si="17"/>
        <v>10664.22905982906</v>
      </c>
      <c r="N82" s="57">
        <f t="shared" si="18"/>
        <v>-0.0700325528720508</v>
      </c>
      <c r="P82" s="3">
        <v>175.5</v>
      </c>
      <c r="Q82" s="4">
        <v>40.1</v>
      </c>
      <c r="R82" s="5">
        <v>2012513.67</v>
      </c>
      <c r="S82" s="5">
        <v>-163017.06</v>
      </c>
      <c r="T82" s="5">
        <v>0</v>
      </c>
      <c r="U82" s="5">
        <f t="shared" si="19"/>
        <v>1849496.6099999999</v>
      </c>
      <c r="V82" s="5">
        <v>394100.84</v>
      </c>
      <c r="W82" s="5">
        <v>56218.05</v>
      </c>
      <c r="X82" s="5">
        <v>1399177.7199999997</v>
      </c>
      <c r="Y82" s="5">
        <v>0</v>
      </c>
      <c r="Z82" s="32">
        <f t="shared" si="20"/>
        <v>10538.442222222222</v>
      </c>
      <c r="AA82" s="42">
        <f t="shared" si="21"/>
        <v>-22075.590000000084</v>
      </c>
      <c r="AB82" s="5">
        <f t="shared" si="22"/>
        <v>0</v>
      </c>
      <c r="AC82" s="5">
        <f t="shared" si="23"/>
        <v>22075.590000000084</v>
      </c>
      <c r="AD82" s="56">
        <f t="shared" si="24"/>
        <v>-0.011795211533917892</v>
      </c>
      <c r="AF82" s="3">
        <v>175.5</v>
      </c>
      <c r="AG82" s="4">
        <v>40.1</v>
      </c>
      <c r="AH82" s="5">
        <v>2012513.67</v>
      </c>
      <c r="AI82" s="5">
        <v>-217658.68</v>
      </c>
      <c r="AJ82" s="5">
        <v>0</v>
      </c>
      <c r="AK82" s="5">
        <f t="shared" si="25"/>
        <v>1794854.99</v>
      </c>
      <c r="AL82" s="5">
        <v>394100.84</v>
      </c>
      <c r="AM82" s="5">
        <v>56218.05</v>
      </c>
      <c r="AN82" s="5">
        <v>1344536.0999999999</v>
      </c>
      <c r="AO82" s="5">
        <v>0</v>
      </c>
      <c r="AP82" s="32">
        <f t="shared" si="26"/>
        <v>10227.09396011396</v>
      </c>
      <c r="AQ82" s="42">
        <f t="shared" si="27"/>
        <v>-54641.61999999988</v>
      </c>
      <c r="AR82" s="5">
        <f t="shared" si="28"/>
        <v>0</v>
      </c>
      <c r="AS82" s="5">
        <f t="shared" si="29"/>
        <v>54641.61999999988</v>
      </c>
      <c r="AT82" s="53">
        <f t="shared" si="30"/>
        <v>-0.029195571509343793</v>
      </c>
      <c r="AU82" s="78"/>
      <c r="AV82" s="5">
        <v>1871572.2</v>
      </c>
      <c r="AW82" s="5">
        <v>1344536.0999999999</v>
      </c>
      <c r="AX82" s="82">
        <f t="shared" si="31"/>
        <v>587.9722157547844</v>
      </c>
    </row>
    <row r="83" spans="1:50" ht="15">
      <c r="A83" s="2" t="s">
        <v>60</v>
      </c>
      <c r="B83" s="2" t="s">
        <v>99</v>
      </c>
      <c r="C83" s="3">
        <v>78.2</v>
      </c>
      <c r="D83" s="4">
        <v>38.1</v>
      </c>
      <c r="E83" s="5">
        <v>1082425.11</v>
      </c>
      <c r="F83" s="5">
        <v>-75804.99</v>
      </c>
      <c r="G83" s="5">
        <v>0</v>
      </c>
      <c r="H83" s="5">
        <f t="shared" si="16"/>
        <v>1006620.1200000001</v>
      </c>
      <c r="I83" s="5">
        <v>286284.03</v>
      </c>
      <c r="J83" s="5">
        <v>48909.57</v>
      </c>
      <c r="K83" s="5">
        <v>671426.5200000001</v>
      </c>
      <c r="L83" s="5">
        <v>0</v>
      </c>
      <c r="M83" s="32">
        <f t="shared" si="17"/>
        <v>12872.380051150896</v>
      </c>
      <c r="N83" s="57">
        <f t="shared" si="18"/>
        <v>-0.0700325494112013</v>
      </c>
      <c r="P83" s="3">
        <v>78.2</v>
      </c>
      <c r="Q83" s="4">
        <v>38.1</v>
      </c>
      <c r="R83" s="5">
        <v>1082425.11</v>
      </c>
      <c r="S83" s="5">
        <v>-87678.29</v>
      </c>
      <c r="T83" s="5">
        <v>0</v>
      </c>
      <c r="U83" s="5">
        <f t="shared" si="19"/>
        <v>994746.8200000001</v>
      </c>
      <c r="V83" s="5">
        <v>286284.03</v>
      </c>
      <c r="W83" s="5">
        <v>48909.57</v>
      </c>
      <c r="X83" s="5">
        <v>659553.2200000001</v>
      </c>
      <c r="Y83" s="5">
        <v>0</v>
      </c>
      <c r="Z83" s="32">
        <f t="shared" si="20"/>
        <v>12720.547570332481</v>
      </c>
      <c r="AA83" s="42">
        <f t="shared" si="21"/>
        <v>-11873.300000000047</v>
      </c>
      <c r="AB83" s="5">
        <f t="shared" si="22"/>
        <v>0</v>
      </c>
      <c r="AC83" s="5">
        <f t="shared" si="23"/>
        <v>11873.300000000047</v>
      </c>
      <c r="AD83" s="56">
        <f t="shared" si="24"/>
        <v>-0.011795214266132536</v>
      </c>
      <c r="AF83" s="3">
        <v>78.2</v>
      </c>
      <c r="AG83" s="4">
        <v>38.1</v>
      </c>
      <c r="AH83" s="5">
        <v>1082425.11</v>
      </c>
      <c r="AI83" s="5">
        <v>-117067.14</v>
      </c>
      <c r="AJ83" s="5">
        <v>0</v>
      </c>
      <c r="AK83" s="5">
        <f t="shared" si="25"/>
        <v>965357.9700000001</v>
      </c>
      <c r="AL83" s="5">
        <v>286284.03</v>
      </c>
      <c r="AM83" s="5">
        <v>48909.57</v>
      </c>
      <c r="AN83" s="5">
        <v>630164.3700000001</v>
      </c>
      <c r="AO83" s="5">
        <v>0</v>
      </c>
      <c r="AP83" s="32">
        <f t="shared" si="26"/>
        <v>12344.731074168798</v>
      </c>
      <c r="AQ83" s="42">
        <f t="shared" si="27"/>
        <v>-29388.849999999977</v>
      </c>
      <c r="AR83" s="5">
        <f t="shared" si="28"/>
        <v>0</v>
      </c>
      <c r="AS83" s="5">
        <f t="shared" si="29"/>
        <v>29388.849999999977</v>
      </c>
      <c r="AT83" s="53">
        <f t="shared" si="30"/>
        <v>-0.0291955718111416</v>
      </c>
      <c r="AU83" s="78"/>
      <c r="AV83" s="5">
        <v>1006620.1200000001</v>
      </c>
      <c r="AW83" s="5">
        <v>630164.3700000001</v>
      </c>
      <c r="AX83" s="82">
        <f t="shared" si="31"/>
        <v>316.2392892883037</v>
      </c>
    </row>
    <row r="84" spans="1:50" ht="15">
      <c r="A84" s="2" t="s">
        <v>41</v>
      </c>
      <c r="B84" s="2" t="s">
        <v>100</v>
      </c>
      <c r="C84" s="3">
        <v>155.29999999999998</v>
      </c>
      <c r="D84" s="4">
        <v>50.7</v>
      </c>
      <c r="E84" s="5">
        <v>1888093.62</v>
      </c>
      <c r="F84" s="5">
        <v>-132228.02</v>
      </c>
      <c r="G84" s="5">
        <v>0</v>
      </c>
      <c r="H84" s="5">
        <f t="shared" si="16"/>
        <v>1755865.6</v>
      </c>
      <c r="I84" s="5">
        <v>502691.97</v>
      </c>
      <c r="J84" s="5">
        <v>56888.69</v>
      </c>
      <c r="K84" s="5">
        <v>1196284.9400000002</v>
      </c>
      <c r="L84" s="5">
        <v>0</v>
      </c>
      <c r="M84" s="32">
        <f t="shared" si="17"/>
        <v>11306.282034771411</v>
      </c>
      <c r="N84" s="57">
        <f t="shared" si="18"/>
        <v>-0.07003255484757158</v>
      </c>
      <c r="P84" s="3">
        <v>155.29999999999998</v>
      </c>
      <c r="Q84" s="4">
        <v>50.7</v>
      </c>
      <c r="R84" s="5">
        <v>1888093.62</v>
      </c>
      <c r="S84" s="5">
        <v>-152938.82</v>
      </c>
      <c r="T84" s="5">
        <v>0</v>
      </c>
      <c r="U84" s="5">
        <f t="shared" si="19"/>
        <v>1735154.8</v>
      </c>
      <c r="V84" s="5">
        <v>502691.97</v>
      </c>
      <c r="W84" s="5">
        <v>56888.69</v>
      </c>
      <c r="X84" s="5">
        <v>1175574.1400000001</v>
      </c>
      <c r="Y84" s="5">
        <v>0</v>
      </c>
      <c r="Z84" s="32">
        <f t="shared" si="20"/>
        <v>11172.922086284612</v>
      </c>
      <c r="AA84" s="42">
        <f t="shared" si="21"/>
        <v>-20710.800000000047</v>
      </c>
      <c r="AB84" s="5">
        <f t="shared" si="22"/>
        <v>0</v>
      </c>
      <c r="AC84" s="5">
        <f t="shared" si="23"/>
        <v>20710.800000000047</v>
      </c>
      <c r="AD84" s="56">
        <f t="shared" si="24"/>
        <v>-0.011795208015921063</v>
      </c>
      <c r="AF84" s="3">
        <v>155.29999999999998</v>
      </c>
      <c r="AG84" s="4">
        <v>50.7</v>
      </c>
      <c r="AH84" s="5">
        <v>1888093.62</v>
      </c>
      <c r="AI84" s="5">
        <v>-204202.32</v>
      </c>
      <c r="AJ84" s="5">
        <v>0</v>
      </c>
      <c r="AK84" s="5">
        <f t="shared" si="25"/>
        <v>1683891.3</v>
      </c>
      <c r="AL84" s="5">
        <v>502691.97</v>
      </c>
      <c r="AM84" s="5">
        <v>56888.69</v>
      </c>
      <c r="AN84" s="5">
        <v>1124310.6400000001</v>
      </c>
      <c r="AO84" s="5">
        <v>0</v>
      </c>
      <c r="AP84" s="32">
        <f t="shared" si="26"/>
        <v>10842.828718609146</v>
      </c>
      <c r="AQ84" s="42">
        <f t="shared" si="27"/>
        <v>-51263.5</v>
      </c>
      <c r="AR84" s="5">
        <f t="shared" si="28"/>
        <v>0</v>
      </c>
      <c r="AS84" s="5">
        <f t="shared" si="29"/>
        <v>51263.5</v>
      </c>
      <c r="AT84" s="53">
        <f t="shared" si="30"/>
        <v>-0.029195571688402575</v>
      </c>
      <c r="AU84" s="78"/>
      <c r="AV84" s="5">
        <v>1755865.6</v>
      </c>
      <c r="AW84" s="5">
        <v>1124310.6400000001</v>
      </c>
      <c r="AX84" s="82">
        <f t="shared" si="31"/>
        <v>551.621886347534</v>
      </c>
    </row>
    <row r="85" spans="1:50" ht="15">
      <c r="A85" s="2" t="s">
        <v>41</v>
      </c>
      <c r="B85" s="2" t="s">
        <v>101</v>
      </c>
      <c r="C85" s="3">
        <v>109.6</v>
      </c>
      <c r="D85" s="4">
        <v>49.3</v>
      </c>
      <c r="E85" s="5">
        <v>1425024.94</v>
      </c>
      <c r="F85" s="5">
        <v>-99798.14</v>
      </c>
      <c r="G85" s="5">
        <v>0</v>
      </c>
      <c r="H85" s="5">
        <f t="shared" si="16"/>
        <v>1325226.8</v>
      </c>
      <c r="I85" s="5">
        <v>332119.18</v>
      </c>
      <c r="J85" s="5">
        <v>44246.85</v>
      </c>
      <c r="K85" s="5">
        <v>948860.7700000001</v>
      </c>
      <c r="L85" s="5">
        <v>0</v>
      </c>
      <c r="M85" s="32">
        <f t="shared" si="17"/>
        <v>12091.485401459855</v>
      </c>
      <c r="N85" s="57">
        <f t="shared" si="18"/>
        <v>-0.07003255676353286</v>
      </c>
      <c r="P85" s="3">
        <v>109.6</v>
      </c>
      <c r="Q85" s="4">
        <v>49.3</v>
      </c>
      <c r="R85" s="5">
        <v>1425024.94</v>
      </c>
      <c r="S85" s="5">
        <v>-115429.46</v>
      </c>
      <c r="T85" s="5">
        <v>0</v>
      </c>
      <c r="U85" s="5">
        <f t="shared" si="19"/>
        <v>1309595.48</v>
      </c>
      <c r="V85" s="5">
        <v>332119.18</v>
      </c>
      <c r="W85" s="5">
        <v>44246.85</v>
      </c>
      <c r="X85" s="5">
        <v>933229.4500000001</v>
      </c>
      <c r="Y85" s="5">
        <v>0</v>
      </c>
      <c r="Z85" s="32">
        <f t="shared" si="20"/>
        <v>11948.86386861314</v>
      </c>
      <c r="AA85" s="42">
        <f t="shared" si="21"/>
        <v>-15631.320000000065</v>
      </c>
      <c r="AB85" s="5">
        <f t="shared" si="22"/>
        <v>0</v>
      </c>
      <c r="AC85" s="5">
        <f t="shared" si="23"/>
        <v>15631.320000000065</v>
      </c>
      <c r="AD85" s="56">
        <f t="shared" si="24"/>
        <v>-0.011795203658724728</v>
      </c>
      <c r="AF85" s="3">
        <v>109.6</v>
      </c>
      <c r="AG85" s="4">
        <v>49.3</v>
      </c>
      <c r="AH85" s="5">
        <v>1425024.94</v>
      </c>
      <c r="AI85" s="5">
        <v>-154120.22</v>
      </c>
      <c r="AJ85" s="5">
        <v>0</v>
      </c>
      <c r="AK85" s="5">
        <f t="shared" si="25"/>
        <v>1270904.72</v>
      </c>
      <c r="AL85" s="5">
        <v>332119.18</v>
      </c>
      <c r="AM85" s="5">
        <v>44246.85</v>
      </c>
      <c r="AN85" s="5">
        <v>894538.6900000001</v>
      </c>
      <c r="AO85" s="5">
        <v>0</v>
      </c>
      <c r="AP85" s="32">
        <f t="shared" si="26"/>
        <v>11595.84598540146</v>
      </c>
      <c r="AQ85" s="42">
        <f t="shared" si="27"/>
        <v>-38690.76000000001</v>
      </c>
      <c r="AR85" s="5">
        <f t="shared" si="28"/>
        <v>0</v>
      </c>
      <c r="AS85" s="5">
        <f t="shared" si="29"/>
        <v>38690.76000000001</v>
      </c>
      <c r="AT85" s="53">
        <f t="shared" si="30"/>
        <v>-0.02919557618363891</v>
      </c>
      <c r="AU85" s="78"/>
      <c r="AV85" s="5">
        <v>1325226.8</v>
      </c>
      <c r="AW85" s="5">
        <v>894538.6900000001</v>
      </c>
      <c r="AX85" s="82">
        <f t="shared" si="31"/>
        <v>416.332609542727</v>
      </c>
    </row>
    <row r="86" spans="1:50" ht="15">
      <c r="A86" s="2" t="s">
        <v>41</v>
      </c>
      <c r="B86" s="2" t="s">
        <v>102</v>
      </c>
      <c r="C86" s="3">
        <v>199</v>
      </c>
      <c r="D86" s="4">
        <v>56.8</v>
      </c>
      <c r="E86" s="5">
        <v>2212070.22</v>
      </c>
      <c r="F86" s="5">
        <v>-154916.93</v>
      </c>
      <c r="G86" s="5">
        <v>0</v>
      </c>
      <c r="H86" s="5">
        <f t="shared" si="16"/>
        <v>2057153.2900000003</v>
      </c>
      <c r="I86" s="5">
        <v>403227.69</v>
      </c>
      <c r="J86" s="5">
        <v>39603.77</v>
      </c>
      <c r="K86" s="5">
        <v>1614321.8300000003</v>
      </c>
      <c r="L86" s="5">
        <v>0</v>
      </c>
      <c r="M86" s="32">
        <f t="shared" si="17"/>
        <v>10337.453718592966</v>
      </c>
      <c r="N86" s="57">
        <f t="shared" si="18"/>
        <v>-0.07003255529564517</v>
      </c>
      <c r="P86" s="3">
        <v>199</v>
      </c>
      <c r="Q86" s="4">
        <v>56.8</v>
      </c>
      <c r="R86" s="5">
        <v>2212070.22</v>
      </c>
      <c r="S86" s="5">
        <v>-179181.48</v>
      </c>
      <c r="T86" s="5">
        <v>0</v>
      </c>
      <c r="U86" s="5">
        <f t="shared" si="19"/>
        <v>2032888.7400000002</v>
      </c>
      <c r="V86" s="5">
        <v>403227.69</v>
      </c>
      <c r="W86" s="5">
        <v>39603.77</v>
      </c>
      <c r="X86" s="5">
        <v>1590057.2800000003</v>
      </c>
      <c r="Y86" s="5">
        <v>0</v>
      </c>
      <c r="Z86" s="32">
        <f t="shared" si="20"/>
        <v>10215.521306532664</v>
      </c>
      <c r="AA86" s="42">
        <f t="shared" si="21"/>
        <v>-24264.550000000047</v>
      </c>
      <c r="AB86" s="5">
        <f t="shared" si="22"/>
        <v>0</v>
      </c>
      <c r="AC86" s="5">
        <f t="shared" si="23"/>
        <v>24264.550000000047</v>
      </c>
      <c r="AD86" s="56">
        <f t="shared" si="24"/>
        <v>-0.011795207541388441</v>
      </c>
      <c r="AF86" s="3">
        <v>199</v>
      </c>
      <c r="AG86" s="4">
        <v>56.8</v>
      </c>
      <c r="AH86" s="5">
        <v>2212070.22</v>
      </c>
      <c r="AI86" s="5">
        <v>-239241.25</v>
      </c>
      <c r="AJ86" s="5">
        <v>0</v>
      </c>
      <c r="AK86" s="5">
        <f t="shared" si="25"/>
        <v>1972828.9700000002</v>
      </c>
      <c r="AL86" s="5">
        <v>403227.69</v>
      </c>
      <c r="AM86" s="5">
        <v>39603.77</v>
      </c>
      <c r="AN86" s="5">
        <v>1529997.5100000002</v>
      </c>
      <c r="AO86" s="5">
        <v>0</v>
      </c>
      <c r="AP86" s="32">
        <f t="shared" si="26"/>
        <v>9913.713417085428</v>
      </c>
      <c r="AQ86" s="42">
        <f t="shared" si="27"/>
        <v>-60059.77000000002</v>
      </c>
      <c r="AR86" s="5">
        <f t="shared" si="28"/>
        <v>0</v>
      </c>
      <c r="AS86" s="5">
        <f t="shared" si="29"/>
        <v>60059.77000000002</v>
      </c>
      <c r="AT86" s="53">
        <f t="shared" si="30"/>
        <v>-0.029195573461615984</v>
      </c>
      <c r="AU86" s="78"/>
      <c r="AV86" s="5">
        <v>2057153.2900000003</v>
      </c>
      <c r="AW86" s="5">
        <v>1529997.5100000002</v>
      </c>
      <c r="AX86" s="82">
        <f t="shared" si="31"/>
        <v>646.2742810929468</v>
      </c>
    </row>
    <row r="87" spans="1:50" ht="15">
      <c r="A87" s="2" t="s">
        <v>41</v>
      </c>
      <c r="B87" s="2" t="s">
        <v>103</v>
      </c>
      <c r="C87" s="3">
        <v>120.6</v>
      </c>
      <c r="D87" s="4">
        <v>58.8</v>
      </c>
      <c r="E87" s="5">
        <v>1590798.5199999998</v>
      </c>
      <c r="F87" s="5">
        <v>-111407.68</v>
      </c>
      <c r="G87" s="5">
        <v>0</v>
      </c>
      <c r="H87" s="5">
        <f t="shared" si="16"/>
        <v>1479390.8399999999</v>
      </c>
      <c r="I87" s="5">
        <v>329902.59</v>
      </c>
      <c r="J87" s="5">
        <v>33626.73</v>
      </c>
      <c r="K87" s="5">
        <v>1115861.5199999998</v>
      </c>
      <c r="L87" s="5">
        <v>0</v>
      </c>
      <c r="M87" s="32">
        <f t="shared" si="17"/>
        <v>12266.9223880597</v>
      </c>
      <c r="N87" s="57">
        <f t="shared" si="18"/>
        <v>-0.07003255195384517</v>
      </c>
      <c r="P87" s="3">
        <v>120.6</v>
      </c>
      <c r="Q87" s="4">
        <v>58.8</v>
      </c>
      <c r="R87" s="5">
        <v>1590798.5199999998</v>
      </c>
      <c r="S87" s="5">
        <v>-128857.41</v>
      </c>
      <c r="T87" s="5">
        <v>0</v>
      </c>
      <c r="U87" s="5">
        <f t="shared" si="19"/>
        <v>1461941.1099999999</v>
      </c>
      <c r="V87" s="5">
        <v>329902.59</v>
      </c>
      <c r="W87" s="5">
        <v>33626.73</v>
      </c>
      <c r="X87" s="5">
        <v>1098411.7899999998</v>
      </c>
      <c r="Y87" s="5">
        <v>0</v>
      </c>
      <c r="Z87" s="32">
        <f t="shared" si="20"/>
        <v>12122.231426202321</v>
      </c>
      <c r="AA87" s="42">
        <f t="shared" si="21"/>
        <v>-17449.72999999998</v>
      </c>
      <c r="AB87" s="5">
        <f t="shared" si="22"/>
        <v>0</v>
      </c>
      <c r="AC87" s="5">
        <f t="shared" si="23"/>
        <v>17449.72999999998</v>
      </c>
      <c r="AD87" s="56">
        <f t="shared" si="24"/>
        <v>-0.011795212954002056</v>
      </c>
      <c r="AF87" s="3">
        <v>120.6</v>
      </c>
      <c r="AG87" s="4">
        <v>58.8</v>
      </c>
      <c r="AH87" s="5">
        <v>1590798.5199999998</v>
      </c>
      <c r="AI87" s="5">
        <v>-172049.07</v>
      </c>
      <c r="AJ87" s="5">
        <v>0</v>
      </c>
      <c r="AK87" s="5">
        <f t="shared" si="25"/>
        <v>1418749.4499999997</v>
      </c>
      <c r="AL87" s="5">
        <v>329902.59</v>
      </c>
      <c r="AM87" s="5">
        <v>33626.73</v>
      </c>
      <c r="AN87" s="5">
        <v>1055220.1299999997</v>
      </c>
      <c r="AO87" s="5">
        <v>0</v>
      </c>
      <c r="AP87" s="32">
        <f t="shared" si="26"/>
        <v>11764.091625207295</v>
      </c>
      <c r="AQ87" s="42">
        <f t="shared" si="27"/>
        <v>-43191.66000000015</v>
      </c>
      <c r="AR87" s="5">
        <f t="shared" si="28"/>
        <v>0</v>
      </c>
      <c r="AS87" s="5">
        <f t="shared" si="29"/>
        <v>43191.66000000015</v>
      </c>
      <c r="AT87" s="53">
        <f t="shared" si="30"/>
        <v>-0.029195570793178735</v>
      </c>
      <c r="AU87" s="78"/>
      <c r="AV87" s="5">
        <v>1479390.8399999999</v>
      </c>
      <c r="AW87" s="5">
        <v>1055220.1299999997</v>
      </c>
      <c r="AX87" s="82">
        <f t="shared" si="31"/>
        <v>464.7647096714365</v>
      </c>
    </row>
    <row r="88" spans="1:50" ht="15">
      <c r="A88" s="2" t="s">
        <v>41</v>
      </c>
      <c r="B88" s="2" t="s">
        <v>104</v>
      </c>
      <c r="C88" s="3">
        <v>737.1</v>
      </c>
      <c r="D88" s="4">
        <v>306.8</v>
      </c>
      <c r="E88" s="5">
        <v>5368790.739999999</v>
      </c>
      <c r="F88" s="5">
        <v>-375990.13</v>
      </c>
      <c r="G88" s="5">
        <v>0</v>
      </c>
      <c r="H88" s="5">
        <f t="shared" si="16"/>
        <v>4992800.609999999</v>
      </c>
      <c r="I88" s="5">
        <v>1729397.08</v>
      </c>
      <c r="J88" s="5">
        <v>202178.18</v>
      </c>
      <c r="K88" s="5">
        <v>3061225.349999999</v>
      </c>
      <c r="L88" s="5">
        <v>0</v>
      </c>
      <c r="M88" s="32">
        <f t="shared" si="17"/>
        <v>6773.572934472933</v>
      </c>
      <c r="N88" s="57">
        <f t="shared" si="18"/>
        <v>-0.0700325544817193</v>
      </c>
      <c r="P88" s="3">
        <v>737.1</v>
      </c>
      <c r="Q88" s="4">
        <v>306.8</v>
      </c>
      <c r="R88" s="5">
        <v>5368790.739999999</v>
      </c>
      <c r="S88" s="5">
        <v>-434881.26</v>
      </c>
      <c r="T88" s="5">
        <v>0</v>
      </c>
      <c r="U88" s="5">
        <f t="shared" si="19"/>
        <v>4933909.4799999995</v>
      </c>
      <c r="V88" s="5">
        <v>1729397.08</v>
      </c>
      <c r="W88" s="5">
        <v>202178.18</v>
      </c>
      <c r="X88" s="5">
        <v>3002334.2199999993</v>
      </c>
      <c r="Y88" s="5">
        <v>0</v>
      </c>
      <c r="Z88" s="32">
        <f t="shared" si="20"/>
        <v>6693.677221543888</v>
      </c>
      <c r="AA88" s="42">
        <f t="shared" si="21"/>
        <v>-58891.12999999989</v>
      </c>
      <c r="AB88" s="5">
        <f t="shared" si="22"/>
        <v>0</v>
      </c>
      <c r="AC88" s="5">
        <f t="shared" si="23"/>
        <v>58891.12999999989</v>
      </c>
      <c r="AD88" s="56">
        <f t="shared" si="24"/>
        <v>-0.011795209662898975</v>
      </c>
      <c r="AF88" s="3">
        <v>737.1</v>
      </c>
      <c r="AG88" s="4">
        <v>306.8</v>
      </c>
      <c r="AH88" s="5">
        <v>5368790.739999999</v>
      </c>
      <c r="AI88" s="5">
        <v>-580648.92</v>
      </c>
      <c r="AJ88" s="5">
        <v>0</v>
      </c>
      <c r="AK88" s="5">
        <f t="shared" si="25"/>
        <v>4788141.819999999</v>
      </c>
      <c r="AL88" s="5">
        <v>1729397.08</v>
      </c>
      <c r="AM88" s="5">
        <v>202178.18</v>
      </c>
      <c r="AN88" s="5">
        <v>2856566.559999999</v>
      </c>
      <c r="AO88" s="5">
        <v>0</v>
      </c>
      <c r="AP88" s="32">
        <f t="shared" si="26"/>
        <v>6495.918898385564</v>
      </c>
      <c r="AQ88" s="42">
        <f t="shared" si="27"/>
        <v>-145767.66000000015</v>
      </c>
      <c r="AR88" s="5">
        <f t="shared" si="28"/>
        <v>0</v>
      </c>
      <c r="AS88" s="5">
        <f t="shared" si="29"/>
        <v>145767.66000000015</v>
      </c>
      <c r="AT88" s="53">
        <f t="shared" si="30"/>
        <v>-0.029195570059025483</v>
      </c>
      <c r="AU88" s="78"/>
      <c r="AV88" s="5">
        <v>4992800.609999999</v>
      </c>
      <c r="AW88" s="5">
        <v>2856566.559999999</v>
      </c>
      <c r="AX88" s="82">
        <f t="shared" si="31"/>
        <v>1568.535821104598</v>
      </c>
    </row>
    <row r="89" spans="1:50" ht="15">
      <c r="A89" s="2" t="s">
        <v>105</v>
      </c>
      <c r="B89" s="2" t="s">
        <v>105</v>
      </c>
      <c r="C89" s="3">
        <v>1085</v>
      </c>
      <c r="D89" s="4">
        <v>648.8</v>
      </c>
      <c r="E89" s="5">
        <v>8467009.57</v>
      </c>
      <c r="F89" s="5">
        <v>-592966.3</v>
      </c>
      <c r="G89" s="5">
        <v>0</v>
      </c>
      <c r="H89" s="5">
        <f t="shared" si="16"/>
        <v>7874043.2700000005</v>
      </c>
      <c r="I89" s="5">
        <v>2540763.54</v>
      </c>
      <c r="J89" s="5">
        <v>198047.64</v>
      </c>
      <c r="K89" s="5">
        <v>5135232.090000001</v>
      </c>
      <c r="L89" s="5">
        <v>0</v>
      </c>
      <c r="M89" s="32">
        <f t="shared" si="17"/>
        <v>7257.182737327189</v>
      </c>
      <c r="N89" s="57">
        <f t="shared" si="18"/>
        <v>-0.07003255341779424</v>
      </c>
      <c r="P89" s="3">
        <v>1085</v>
      </c>
      <c r="Q89" s="4">
        <v>648.8</v>
      </c>
      <c r="R89" s="5">
        <v>8467009.57</v>
      </c>
      <c r="S89" s="5">
        <v>-685842.3</v>
      </c>
      <c r="T89" s="5">
        <v>0</v>
      </c>
      <c r="U89" s="5">
        <f t="shared" si="19"/>
        <v>7781167.2700000005</v>
      </c>
      <c r="V89" s="5">
        <v>2540763.54</v>
      </c>
      <c r="W89" s="5">
        <v>198047.64</v>
      </c>
      <c r="X89" s="5">
        <v>5042356.090000001</v>
      </c>
      <c r="Y89" s="5">
        <v>0</v>
      </c>
      <c r="Z89" s="32">
        <f t="shared" si="20"/>
        <v>7171.5827373271895</v>
      </c>
      <c r="AA89" s="42">
        <f t="shared" si="21"/>
        <v>-92876</v>
      </c>
      <c r="AB89" s="5">
        <f t="shared" si="22"/>
        <v>0</v>
      </c>
      <c r="AC89" s="5">
        <f t="shared" si="23"/>
        <v>92876</v>
      </c>
      <c r="AD89" s="56">
        <f t="shared" si="24"/>
        <v>-0.01179521077231774</v>
      </c>
      <c r="AF89" s="3">
        <v>1085</v>
      </c>
      <c r="AG89" s="4">
        <v>648.8</v>
      </c>
      <c r="AH89" s="5">
        <v>8467009.57</v>
      </c>
      <c r="AI89" s="5">
        <v>-915729.48</v>
      </c>
      <c r="AJ89" s="5">
        <v>0</v>
      </c>
      <c r="AK89" s="5">
        <f t="shared" si="25"/>
        <v>7551280.09</v>
      </c>
      <c r="AL89" s="5">
        <v>2540763.54</v>
      </c>
      <c r="AM89" s="5">
        <v>198047.64</v>
      </c>
      <c r="AN89" s="5">
        <v>4812468.91</v>
      </c>
      <c r="AO89" s="5">
        <v>0</v>
      </c>
      <c r="AP89" s="32">
        <f t="shared" si="26"/>
        <v>6959.705152073732</v>
      </c>
      <c r="AQ89" s="42">
        <f t="shared" si="27"/>
        <v>-229887.18000000063</v>
      </c>
      <c r="AR89" s="5">
        <f t="shared" si="28"/>
        <v>0</v>
      </c>
      <c r="AS89" s="5">
        <f t="shared" si="29"/>
        <v>229887.18000000063</v>
      </c>
      <c r="AT89" s="53">
        <f t="shared" si="30"/>
        <v>-0.029195569813016867</v>
      </c>
      <c r="AU89" s="78"/>
      <c r="AV89" s="5">
        <v>7874043.2700000005</v>
      </c>
      <c r="AW89" s="5">
        <v>4812468.91</v>
      </c>
      <c r="AX89" s="82">
        <f t="shared" si="31"/>
        <v>2473.7056194844895</v>
      </c>
    </row>
    <row r="90" spans="1:50" ht="15">
      <c r="A90" s="2" t="s">
        <v>106</v>
      </c>
      <c r="B90" s="2" t="s">
        <v>107</v>
      </c>
      <c r="C90" s="3">
        <v>4506.7</v>
      </c>
      <c r="D90" s="4">
        <v>1171.3</v>
      </c>
      <c r="E90" s="5">
        <v>33207850.19</v>
      </c>
      <c r="F90" s="5">
        <v>-2325630.56</v>
      </c>
      <c r="G90" s="5">
        <v>-852897.28</v>
      </c>
      <c r="H90" s="5">
        <f t="shared" si="16"/>
        <v>30029322.35</v>
      </c>
      <c r="I90" s="5">
        <v>10827444.45</v>
      </c>
      <c r="J90" s="5">
        <v>1184658.83</v>
      </c>
      <c r="K90" s="5">
        <v>18017219.07</v>
      </c>
      <c r="L90" s="5">
        <v>0</v>
      </c>
      <c r="M90" s="32">
        <f t="shared" si="17"/>
        <v>6663.26188785586</v>
      </c>
      <c r="N90" s="57">
        <f t="shared" si="18"/>
        <v>-0.07003255395015982</v>
      </c>
      <c r="P90" s="3">
        <v>4506.7</v>
      </c>
      <c r="Q90" s="4">
        <v>1171.3</v>
      </c>
      <c r="R90" s="5">
        <v>33207850.19</v>
      </c>
      <c r="S90" s="5">
        <v>-2689892.82</v>
      </c>
      <c r="T90" s="5">
        <v>-842792.96</v>
      </c>
      <c r="U90" s="5">
        <f t="shared" si="19"/>
        <v>29675164.41</v>
      </c>
      <c r="V90" s="5">
        <v>10827444.45</v>
      </c>
      <c r="W90" s="5">
        <v>1184658.83</v>
      </c>
      <c r="X90" s="5">
        <v>17663016.330000002</v>
      </c>
      <c r="Y90" s="5">
        <v>0</v>
      </c>
      <c r="Z90" s="32">
        <f t="shared" si="20"/>
        <v>6584.677127388111</v>
      </c>
      <c r="AA90" s="42">
        <f t="shared" si="21"/>
        <v>-354157.94000000134</v>
      </c>
      <c r="AB90" s="5">
        <f t="shared" si="22"/>
        <v>0</v>
      </c>
      <c r="AC90" s="5">
        <f t="shared" si="23"/>
        <v>354157.94000000134</v>
      </c>
      <c r="AD90" s="56">
        <f t="shared" si="24"/>
        <v>-0.011793737330206566</v>
      </c>
      <c r="AF90" s="3">
        <v>4506.7</v>
      </c>
      <c r="AG90" s="4">
        <v>1171.3</v>
      </c>
      <c r="AH90" s="5">
        <v>33207850.19</v>
      </c>
      <c r="AI90" s="5">
        <v>-3591516.83</v>
      </c>
      <c r="AJ90" s="5">
        <v>-817936.64</v>
      </c>
      <c r="AK90" s="5">
        <f t="shared" si="25"/>
        <v>28798396.72</v>
      </c>
      <c r="AL90" s="5">
        <v>10827444.45</v>
      </c>
      <c r="AM90" s="5">
        <v>1184658.83</v>
      </c>
      <c r="AN90" s="5">
        <v>16786293.439999998</v>
      </c>
      <c r="AO90" s="5">
        <v>0</v>
      </c>
      <c r="AP90" s="32">
        <f t="shared" si="26"/>
        <v>6390.129522710631</v>
      </c>
      <c r="AQ90" s="42">
        <f t="shared" si="27"/>
        <v>-876767.6900000013</v>
      </c>
      <c r="AR90" s="5">
        <f t="shared" si="28"/>
        <v>0</v>
      </c>
      <c r="AS90" s="5">
        <f t="shared" si="29"/>
        <v>876767.6900000013</v>
      </c>
      <c r="AT90" s="53">
        <f t="shared" si="30"/>
        <v>-0.029197052127285225</v>
      </c>
      <c r="AU90" s="78"/>
      <c r="AV90" s="5">
        <v>30029322.35</v>
      </c>
      <c r="AW90" s="5">
        <v>16786293.439999998</v>
      </c>
      <c r="AX90" s="82">
        <f t="shared" si="31"/>
        <v>9433.997363149641</v>
      </c>
    </row>
    <row r="91" spans="1:50" ht="15">
      <c r="A91" s="2" t="s">
        <v>106</v>
      </c>
      <c r="B91" s="2" t="s">
        <v>108</v>
      </c>
      <c r="C91" s="3">
        <v>1336.4</v>
      </c>
      <c r="D91" s="4">
        <v>296.2</v>
      </c>
      <c r="E91" s="5">
        <v>10045962.92</v>
      </c>
      <c r="F91" s="5">
        <v>-703544.44</v>
      </c>
      <c r="G91" s="5">
        <v>0</v>
      </c>
      <c r="H91" s="5">
        <f t="shared" si="16"/>
        <v>9342418.48</v>
      </c>
      <c r="I91" s="5">
        <v>2410833.33</v>
      </c>
      <c r="J91" s="5">
        <v>229853.81</v>
      </c>
      <c r="K91" s="5">
        <v>6701731.340000001</v>
      </c>
      <c r="L91" s="5">
        <v>0</v>
      </c>
      <c r="M91" s="32">
        <f t="shared" si="17"/>
        <v>6990.735169111044</v>
      </c>
      <c r="N91" s="57">
        <f t="shared" si="18"/>
        <v>-0.07003255393261992</v>
      </c>
      <c r="P91" s="3">
        <v>1336.4</v>
      </c>
      <c r="Q91" s="4">
        <v>296.2</v>
      </c>
      <c r="R91" s="5">
        <v>10045962.92</v>
      </c>
      <c r="S91" s="5">
        <v>-813740.23</v>
      </c>
      <c r="T91" s="5">
        <v>0</v>
      </c>
      <c r="U91" s="5">
        <f t="shared" si="19"/>
        <v>9232222.69</v>
      </c>
      <c r="V91" s="5">
        <v>2410833.33</v>
      </c>
      <c r="W91" s="5">
        <v>229853.81</v>
      </c>
      <c r="X91" s="5">
        <v>6591535.55</v>
      </c>
      <c r="Y91" s="5">
        <v>0</v>
      </c>
      <c r="Z91" s="32">
        <f t="shared" si="20"/>
        <v>6908.277978150253</v>
      </c>
      <c r="AA91" s="42">
        <f t="shared" si="21"/>
        <v>-110195.79000000097</v>
      </c>
      <c r="AB91" s="5">
        <f t="shared" si="22"/>
        <v>0</v>
      </c>
      <c r="AC91" s="5">
        <f t="shared" si="23"/>
        <v>110195.79000000097</v>
      </c>
      <c r="AD91" s="56">
        <f t="shared" si="24"/>
        <v>-0.011795210226977647</v>
      </c>
      <c r="AF91" s="3">
        <v>1336.4</v>
      </c>
      <c r="AG91" s="4">
        <v>296.2</v>
      </c>
      <c r="AH91" s="5">
        <v>10045962.92</v>
      </c>
      <c r="AI91" s="5">
        <v>-1086497.46</v>
      </c>
      <c r="AJ91" s="5">
        <v>0</v>
      </c>
      <c r="AK91" s="5">
        <f t="shared" si="25"/>
        <v>8959465.46</v>
      </c>
      <c r="AL91" s="5">
        <v>2410833.33</v>
      </c>
      <c r="AM91" s="5">
        <v>229853.81</v>
      </c>
      <c r="AN91" s="5">
        <v>6318778.320000001</v>
      </c>
      <c r="AO91" s="5">
        <v>0</v>
      </c>
      <c r="AP91" s="32">
        <f t="shared" si="26"/>
        <v>6704.179482190961</v>
      </c>
      <c r="AQ91" s="42">
        <f t="shared" si="27"/>
        <v>-272757.2299999986</v>
      </c>
      <c r="AR91" s="5">
        <f t="shared" si="28"/>
        <v>0</v>
      </c>
      <c r="AS91" s="5">
        <f t="shared" si="29"/>
        <v>272757.2299999986</v>
      </c>
      <c r="AT91" s="53">
        <f t="shared" si="30"/>
        <v>-0.029195569710767075</v>
      </c>
      <c r="AU91" s="78"/>
      <c r="AV91" s="5">
        <v>9342418.48</v>
      </c>
      <c r="AW91" s="5">
        <v>6318778.320000001</v>
      </c>
      <c r="AX91" s="82">
        <f t="shared" si="31"/>
        <v>2935.009664171142</v>
      </c>
    </row>
    <row r="92" spans="1:50" ht="15">
      <c r="A92" s="2" t="s">
        <v>106</v>
      </c>
      <c r="B92" s="2" t="s">
        <v>109</v>
      </c>
      <c r="C92" s="3">
        <v>778.9</v>
      </c>
      <c r="D92" s="4">
        <v>300.7</v>
      </c>
      <c r="E92" s="5">
        <v>6264079.52</v>
      </c>
      <c r="F92" s="5">
        <v>-438689.49</v>
      </c>
      <c r="G92" s="5">
        <v>0</v>
      </c>
      <c r="H92" s="5">
        <f t="shared" si="16"/>
        <v>5825390.029999999</v>
      </c>
      <c r="I92" s="5">
        <v>1027755.23</v>
      </c>
      <c r="J92" s="5">
        <v>115411.41</v>
      </c>
      <c r="K92" s="5">
        <v>4682223.389999999</v>
      </c>
      <c r="L92" s="5">
        <v>0</v>
      </c>
      <c r="M92" s="32">
        <f t="shared" si="17"/>
        <v>7478.9960585441</v>
      </c>
      <c r="N92" s="57">
        <f t="shared" si="18"/>
        <v>-0.07003255443985808</v>
      </c>
      <c r="P92" s="3">
        <v>778.9</v>
      </c>
      <c r="Q92" s="4">
        <v>300.7</v>
      </c>
      <c r="R92" s="5">
        <v>6264079.52</v>
      </c>
      <c r="S92" s="5">
        <v>-507401.19</v>
      </c>
      <c r="T92" s="5">
        <v>0</v>
      </c>
      <c r="U92" s="5">
        <f t="shared" si="19"/>
        <v>5756678.329999999</v>
      </c>
      <c r="V92" s="5">
        <v>1027755.23</v>
      </c>
      <c r="W92" s="5">
        <v>115411.41</v>
      </c>
      <c r="X92" s="5">
        <v>4613511.6899999995</v>
      </c>
      <c r="Y92" s="5">
        <v>0</v>
      </c>
      <c r="Z92" s="32">
        <f t="shared" si="20"/>
        <v>7390.779727821286</v>
      </c>
      <c r="AA92" s="42">
        <f t="shared" si="21"/>
        <v>-68711.70000000019</v>
      </c>
      <c r="AB92" s="5">
        <f t="shared" si="22"/>
        <v>0</v>
      </c>
      <c r="AC92" s="5">
        <f t="shared" si="23"/>
        <v>68711.70000000019</v>
      </c>
      <c r="AD92" s="56">
        <f t="shared" si="24"/>
        <v>-0.011795210217023048</v>
      </c>
      <c r="AF92" s="3">
        <v>778.9</v>
      </c>
      <c r="AG92" s="4">
        <v>300.7</v>
      </c>
      <c r="AH92" s="5">
        <v>6264079.52</v>
      </c>
      <c r="AI92" s="5">
        <v>-677476.77</v>
      </c>
      <c r="AJ92" s="5">
        <v>0</v>
      </c>
      <c r="AK92" s="5">
        <f t="shared" si="25"/>
        <v>5586602.75</v>
      </c>
      <c r="AL92" s="5">
        <v>1027755.23</v>
      </c>
      <c r="AM92" s="5">
        <v>115411.41</v>
      </c>
      <c r="AN92" s="5">
        <v>4443436.109999999</v>
      </c>
      <c r="AO92" s="5">
        <v>0</v>
      </c>
      <c r="AP92" s="32">
        <f t="shared" si="26"/>
        <v>7172.426177943254</v>
      </c>
      <c r="AQ92" s="42">
        <f t="shared" si="27"/>
        <v>-170075.57999999914</v>
      </c>
      <c r="AR92" s="5">
        <f t="shared" si="28"/>
        <v>0</v>
      </c>
      <c r="AS92" s="5">
        <f t="shared" si="29"/>
        <v>170075.57999999914</v>
      </c>
      <c r="AT92" s="53">
        <f t="shared" si="30"/>
        <v>-0.029195569588324914</v>
      </c>
      <c r="AU92" s="78"/>
      <c r="AV92" s="5">
        <v>5825390.029999999</v>
      </c>
      <c r="AW92" s="5">
        <v>4443436.109999999</v>
      </c>
      <c r="AX92" s="82">
        <f t="shared" si="31"/>
        <v>1830.1017099820835</v>
      </c>
    </row>
    <row r="93" spans="1:50" ht="15">
      <c r="A93" s="2" t="s">
        <v>110</v>
      </c>
      <c r="B93" s="2" t="s">
        <v>111</v>
      </c>
      <c r="C93" s="3">
        <v>25496</v>
      </c>
      <c r="D93" s="4">
        <v>6427.1</v>
      </c>
      <c r="E93" s="5">
        <v>181847206.67</v>
      </c>
      <c r="F93" s="5">
        <v>-12735224.29</v>
      </c>
      <c r="G93" s="5">
        <v>-5071015.596000001</v>
      </c>
      <c r="H93" s="5">
        <f t="shared" si="16"/>
        <v>164040966.78399998</v>
      </c>
      <c r="I93" s="5">
        <v>63753234.62</v>
      </c>
      <c r="J93" s="5">
        <v>4626086.66</v>
      </c>
      <c r="K93" s="5">
        <v>95661645.504</v>
      </c>
      <c r="L93" s="5">
        <v>0</v>
      </c>
      <c r="M93" s="32">
        <f t="shared" si="17"/>
        <v>6433.988342641982</v>
      </c>
      <c r="N93" s="57">
        <f t="shared" si="18"/>
        <v>-0.07003255383026445</v>
      </c>
      <c r="P93" s="3">
        <v>25496</v>
      </c>
      <c r="Q93" s="4">
        <v>6427.1</v>
      </c>
      <c r="R93" s="5">
        <v>181847206.67</v>
      </c>
      <c r="S93" s="5">
        <v>-14729935.64</v>
      </c>
      <c r="T93" s="5">
        <v>-5010939.644</v>
      </c>
      <c r="U93" s="5">
        <f t="shared" si="19"/>
        <v>162106331.38599998</v>
      </c>
      <c r="V93" s="5">
        <v>63753234.62</v>
      </c>
      <c r="W93" s="5">
        <v>4626086.66</v>
      </c>
      <c r="X93" s="5">
        <v>93726749.02199997</v>
      </c>
      <c r="Y93" s="5">
        <v>0</v>
      </c>
      <c r="Z93" s="32">
        <f t="shared" si="20"/>
        <v>6358.108385080011</v>
      </c>
      <c r="AA93" s="42">
        <f t="shared" si="21"/>
        <v>-1934635.398000002</v>
      </c>
      <c r="AB93" s="5">
        <f t="shared" si="22"/>
        <v>0</v>
      </c>
      <c r="AC93" s="5">
        <f t="shared" si="23"/>
        <v>1934635.398000002</v>
      </c>
      <c r="AD93" s="56">
        <f t="shared" si="24"/>
        <v>-0.011793611290693149</v>
      </c>
      <c r="AF93" s="3">
        <v>25496</v>
      </c>
      <c r="AG93" s="4">
        <v>6427.1</v>
      </c>
      <c r="AH93" s="5">
        <v>181847206.67</v>
      </c>
      <c r="AI93" s="5">
        <v>-19667256.37</v>
      </c>
      <c r="AJ93" s="5">
        <v>-4863151.492</v>
      </c>
      <c r="AK93" s="5">
        <f t="shared" si="25"/>
        <v>157316798.80799997</v>
      </c>
      <c r="AL93" s="5">
        <v>63753234.62</v>
      </c>
      <c r="AM93" s="5">
        <v>4626086.66</v>
      </c>
      <c r="AN93" s="5">
        <v>88937477.52799998</v>
      </c>
      <c r="AO93" s="5">
        <v>0</v>
      </c>
      <c r="AP93" s="32">
        <f t="shared" si="26"/>
        <v>6170.254110762471</v>
      </c>
      <c r="AQ93" s="42">
        <f t="shared" si="27"/>
        <v>-4789532.578000009</v>
      </c>
      <c r="AR93" s="5">
        <f t="shared" si="28"/>
        <v>0</v>
      </c>
      <c r="AS93" s="5">
        <f t="shared" si="29"/>
        <v>4789532.578000009</v>
      </c>
      <c r="AT93" s="53">
        <f t="shared" si="30"/>
        <v>-0.029197173559130502</v>
      </c>
      <c r="AU93" s="78"/>
      <c r="AV93" s="5">
        <v>164040966.78399998</v>
      </c>
      <c r="AW93" s="5">
        <v>88937477.52799998</v>
      </c>
      <c r="AX93" s="82">
        <f t="shared" si="31"/>
        <v>51535.030662747326</v>
      </c>
    </row>
    <row r="94" spans="1:50" ht="15">
      <c r="A94" s="2" t="s">
        <v>110</v>
      </c>
      <c r="B94" s="2" t="s">
        <v>112</v>
      </c>
      <c r="C94" s="3">
        <v>14470.5</v>
      </c>
      <c r="D94" s="4">
        <v>4154</v>
      </c>
      <c r="E94" s="5">
        <v>100129492.97999999</v>
      </c>
      <c r="F94" s="5">
        <v>-7012324.11</v>
      </c>
      <c r="G94" s="5">
        <v>0</v>
      </c>
      <c r="H94" s="5">
        <f t="shared" si="16"/>
        <v>93117168.86999999</v>
      </c>
      <c r="I94" s="5">
        <v>30107712.81</v>
      </c>
      <c r="J94" s="5">
        <v>2207173.97</v>
      </c>
      <c r="K94" s="5">
        <v>60802282.08999999</v>
      </c>
      <c r="L94" s="5">
        <v>0</v>
      </c>
      <c r="M94" s="32">
        <f t="shared" si="17"/>
        <v>6434.965541619155</v>
      </c>
      <c r="N94" s="57">
        <f t="shared" si="18"/>
        <v>-0.07003255385903784</v>
      </c>
      <c r="P94" s="3">
        <v>14470.5</v>
      </c>
      <c r="Q94" s="4">
        <v>4154</v>
      </c>
      <c r="R94" s="5">
        <v>100129492.97999999</v>
      </c>
      <c r="S94" s="5">
        <v>-8110660.67</v>
      </c>
      <c r="T94" s="5">
        <v>0</v>
      </c>
      <c r="U94" s="5">
        <f t="shared" si="19"/>
        <v>92018832.30999999</v>
      </c>
      <c r="V94" s="5">
        <v>30107712.81</v>
      </c>
      <c r="W94" s="5">
        <v>2207173.97</v>
      </c>
      <c r="X94" s="5">
        <v>59703945.52999999</v>
      </c>
      <c r="Y94" s="5">
        <v>0</v>
      </c>
      <c r="Z94" s="32">
        <f t="shared" si="20"/>
        <v>6359.063771811616</v>
      </c>
      <c r="AA94" s="42">
        <f t="shared" si="21"/>
        <v>-1098336.5600000024</v>
      </c>
      <c r="AB94" s="5">
        <f t="shared" si="22"/>
        <v>0</v>
      </c>
      <c r="AC94" s="5">
        <f t="shared" si="23"/>
        <v>1098336.5600000024</v>
      </c>
      <c r="AD94" s="56">
        <f t="shared" si="24"/>
        <v>-0.011795209984674038</v>
      </c>
      <c r="AF94" s="3">
        <v>14470.5</v>
      </c>
      <c r="AG94" s="4">
        <v>4154</v>
      </c>
      <c r="AH94" s="5">
        <v>100129492.97999999</v>
      </c>
      <c r="AI94" s="5">
        <v>-10829269.5</v>
      </c>
      <c r="AJ94" s="5">
        <v>0</v>
      </c>
      <c r="AK94" s="5">
        <f t="shared" si="25"/>
        <v>89300223.47999999</v>
      </c>
      <c r="AL94" s="5">
        <v>30107712.81</v>
      </c>
      <c r="AM94" s="5">
        <v>2207173.97</v>
      </c>
      <c r="AN94" s="5">
        <v>56985336.69999999</v>
      </c>
      <c r="AO94" s="5">
        <v>0</v>
      </c>
      <c r="AP94" s="32">
        <f t="shared" si="26"/>
        <v>6171.191284337099</v>
      </c>
      <c r="AQ94" s="42">
        <f t="shared" si="27"/>
        <v>-2718608.829999998</v>
      </c>
      <c r="AR94" s="5">
        <f t="shared" si="28"/>
        <v>0</v>
      </c>
      <c r="AS94" s="5">
        <f t="shared" si="29"/>
        <v>2718608.829999998</v>
      </c>
      <c r="AT94" s="53">
        <f t="shared" si="30"/>
        <v>-0.029195570086494173</v>
      </c>
      <c r="AU94" s="78"/>
      <c r="AV94" s="5">
        <v>93117168.86999999</v>
      </c>
      <c r="AW94" s="5">
        <v>56985336.69999999</v>
      </c>
      <c r="AX94" s="82">
        <f t="shared" si="31"/>
        <v>29253.644665862386</v>
      </c>
    </row>
    <row r="95" spans="1:50" ht="15">
      <c r="A95" s="2" t="s">
        <v>110</v>
      </c>
      <c r="B95" s="2" t="s">
        <v>113</v>
      </c>
      <c r="C95" s="3">
        <v>1154.6</v>
      </c>
      <c r="D95" s="4">
        <v>344.2</v>
      </c>
      <c r="E95" s="5">
        <v>8768814.13</v>
      </c>
      <c r="F95" s="5">
        <v>-614102.45</v>
      </c>
      <c r="G95" s="5">
        <v>0</v>
      </c>
      <c r="H95" s="5">
        <f t="shared" si="16"/>
        <v>8154711.680000001</v>
      </c>
      <c r="I95" s="5">
        <v>7524870.7</v>
      </c>
      <c r="J95" s="5">
        <v>503796.7</v>
      </c>
      <c r="K95" s="5">
        <v>126044.28000000044</v>
      </c>
      <c r="L95" s="5">
        <v>0</v>
      </c>
      <c r="M95" s="32">
        <f t="shared" si="17"/>
        <v>7062.802425082281</v>
      </c>
      <c r="N95" s="57">
        <f t="shared" si="18"/>
        <v>-0.07003255410546601</v>
      </c>
      <c r="P95" s="3">
        <v>1154.6</v>
      </c>
      <c r="Q95" s="4">
        <v>344.2</v>
      </c>
      <c r="R95" s="5">
        <v>8768814.13</v>
      </c>
      <c r="S95" s="5">
        <v>-710288.98</v>
      </c>
      <c r="T95" s="5">
        <v>0</v>
      </c>
      <c r="U95" s="5">
        <f t="shared" si="19"/>
        <v>8058525.15</v>
      </c>
      <c r="V95" s="5">
        <v>7524870.7</v>
      </c>
      <c r="W95" s="5">
        <v>503796.7</v>
      </c>
      <c r="X95" s="5">
        <v>29857.750000000175</v>
      </c>
      <c r="Y95" s="5">
        <v>0</v>
      </c>
      <c r="Z95" s="32">
        <f t="shared" si="20"/>
        <v>6979.495193140482</v>
      </c>
      <c r="AA95" s="42">
        <f t="shared" si="21"/>
        <v>-96186.53000000026</v>
      </c>
      <c r="AB95" s="5">
        <f t="shared" si="22"/>
        <v>0</v>
      </c>
      <c r="AC95" s="5">
        <f t="shared" si="23"/>
        <v>96186.53000000026</v>
      </c>
      <c r="AD95" s="56">
        <f t="shared" si="24"/>
        <v>-0.01179520917163809</v>
      </c>
      <c r="AF95" s="3">
        <v>1154.6</v>
      </c>
      <c r="AG95" s="4">
        <v>344.2</v>
      </c>
      <c r="AH95" s="5">
        <v>8768814.13</v>
      </c>
      <c r="AI95" s="5">
        <v>-740146.73</v>
      </c>
      <c r="AJ95" s="5">
        <v>0</v>
      </c>
      <c r="AK95" s="5">
        <f t="shared" si="25"/>
        <v>8028667.4</v>
      </c>
      <c r="AL95" s="5">
        <v>7524870.7</v>
      </c>
      <c r="AM95" s="5">
        <v>503796.7</v>
      </c>
      <c r="AN95" s="5">
        <v>0</v>
      </c>
      <c r="AO95" s="5">
        <v>-208223.71</v>
      </c>
      <c r="AP95" s="32">
        <f t="shared" si="26"/>
        <v>6773.29264680409</v>
      </c>
      <c r="AQ95" s="42">
        <f t="shared" si="27"/>
        <v>-29857.75</v>
      </c>
      <c r="AR95" s="5">
        <f t="shared" si="28"/>
        <v>-208223.71</v>
      </c>
      <c r="AS95" s="5">
        <f t="shared" si="29"/>
        <v>238081.46</v>
      </c>
      <c r="AT95" s="53">
        <f t="shared" si="30"/>
        <v>-0.02919557052935561</v>
      </c>
      <c r="AU95" s="78"/>
      <c r="AV95" s="5">
        <v>0</v>
      </c>
      <c r="AW95" s="5">
        <v>0</v>
      </c>
      <c r="AX95" s="82">
        <f t="shared" si="31"/>
        <v>0</v>
      </c>
    </row>
    <row r="96" spans="1:50" ht="15">
      <c r="A96" s="2" t="s">
        <v>33</v>
      </c>
      <c r="B96" s="2" t="s">
        <v>114</v>
      </c>
      <c r="C96" s="3">
        <v>1452.1999999999998</v>
      </c>
      <c r="D96" s="4">
        <v>669.5</v>
      </c>
      <c r="E96" s="5">
        <v>10646216.51</v>
      </c>
      <c r="F96" s="5">
        <v>-745581.73</v>
      </c>
      <c r="G96" s="5">
        <v>0</v>
      </c>
      <c r="H96" s="5">
        <f t="shared" si="16"/>
        <v>9900634.78</v>
      </c>
      <c r="I96" s="5">
        <v>1486763.67</v>
      </c>
      <c r="J96" s="5">
        <v>228757.91</v>
      </c>
      <c r="K96" s="5">
        <v>8185113.199999999</v>
      </c>
      <c r="L96" s="5">
        <v>0</v>
      </c>
      <c r="M96" s="32">
        <f t="shared" si="17"/>
        <v>6817.679920121196</v>
      </c>
      <c r="N96" s="57">
        <f t="shared" si="18"/>
        <v>-0.07003255375275098</v>
      </c>
      <c r="P96" s="3">
        <v>1452.1999999999998</v>
      </c>
      <c r="Q96" s="4">
        <v>669.5</v>
      </c>
      <c r="R96" s="5">
        <v>10646216.51</v>
      </c>
      <c r="S96" s="5">
        <v>-862361.8</v>
      </c>
      <c r="T96" s="5">
        <v>0</v>
      </c>
      <c r="U96" s="5">
        <f t="shared" si="19"/>
        <v>9783854.709999999</v>
      </c>
      <c r="V96" s="5">
        <v>1486763.67</v>
      </c>
      <c r="W96" s="5">
        <v>228757.91</v>
      </c>
      <c r="X96" s="5">
        <v>8068333.129999999</v>
      </c>
      <c r="Y96" s="5">
        <v>0</v>
      </c>
      <c r="Z96" s="32">
        <f t="shared" si="20"/>
        <v>6737.263951246385</v>
      </c>
      <c r="AA96" s="42">
        <f t="shared" si="21"/>
        <v>-116780.0700000003</v>
      </c>
      <c r="AB96" s="5">
        <f t="shared" si="22"/>
        <v>0</v>
      </c>
      <c r="AC96" s="5">
        <f t="shared" si="23"/>
        <v>116780.0700000003</v>
      </c>
      <c r="AD96" s="56">
        <f t="shared" si="24"/>
        <v>-0.011795210367309428</v>
      </c>
      <c r="AF96" s="3">
        <v>1452.1999999999998</v>
      </c>
      <c r="AG96" s="4">
        <v>669.5</v>
      </c>
      <c r="AH96" s="5">
        <v>10646216.51</v>
      </c>
      <c r="AI96" s="5">
        <v>-1151416.47</v>
      </c>
      <c r="AJ96" s="5">
        <v>0</v>
      </c>
      <c r="AK96" s="5">
        <f t="shared" si="25"/>
        <v>9494800.04</v>
      </c>
      <c r="AL96" s="5">
        <v>1486763.67</v>
      </c>
      <c r="AM96" s="5">
        <v>228757.91</v>
      </c>
      <c r="AN96" s="5">
        <v>7779278.459999999</v>
      </c>
      <c r="AO96" s="5">
        <v>0</v>
      </c>
      <c r="AP96" s="32">
        <f t="shared" si="26"/>
        <v>6538.217903869991</v>
      </c>
      <c r="AQ96" s="42">
        <f t="shared" si="27"/>
        <v>-289054.6699999999</v>
      </c>
      <c r="AR96" s="5">
        <f t="shared" si="28"/>
        <v>0</v>
      </c>
      <c r="AS96" s="5">
        <f t="shared" si="29"/>
        <v>289054.6699999999</v>
      </c>
      <c r="AT96" s="53">
        <f t="shared" si="30"/>
        <v>-0.02919556941782272</v>
      </c>
      <c r="AU96" s="78"/>
      <c r="AV96" s="5">
        <v>9900634.78</v>
      </c>
      <c r="AW96" s="5">
        <v>7779278.459999999</v>
      </c>
      <c r="AX96" s="82">
        <f t="shared" si="31"/>
        <v>3110.3786265768867</v>
      </c>
    </row>
    <row r="97" spans="1:50" ht="15">
      <c r="A97" s="2" t="s">
        <v>33</v>
      </c>
      <c r="B97" s="2" t="s">
        <v>115</v>
      </c>
      <c r="C97" s="3">
        <v>206</v>
      </c>
      <c r="D97" s="4">
        <v>64.4</v>
      </c>
      <c r="E97" s="5">
        <v>2330008.9899999998</v>
      </c>
      <c r="F97" s="5">
        <v>-163176.48</v>
      </c>
      <c r="G97" s="5">
        <v>0</v>
      </c>
      <c r="H97" s="5">
        <f t="shared" si="16"/>
        <v>2166832.51</v>
      </c>
      <c r="I97" s="5">
        <v>375516.1</v>
      </c>
      <c r="J97" s="5">
        <v>121880.96</v>
      </c>
      <c r="K97" s="5">
        <v>1669435.4499999997</v>
      </c>
      <c r="L97" s="5">
        <v>0</v>
      </c>
      <c r="M97" s="32">
        <f t="shared" si="17"/>
        <v>10518.604417475726</v>
      </c>
      <c r="N97" s="57">
        <f t="shared" si="18"/>
        <v>-0.0700325538228932</v>
      </c>
      <c r="P97" s="3">
        <v>206</v>
      </c>
      <c r="Q97" s="4">
        <v>64.4</v>
      </c>
      <c r="R97" s="5">
        <v>2330008.9899999998</v>
      </c>
      <c r="S97" s="5">
        <v>-188734.72</v>
      </c>
      <c r="T97" s="5">
        <v>0</v>
      </c>
      <c r="U97" s="5">
        <f t="shared" si="19"/>
        <v>2141274.2699999996</v>
      </c>
      <c r="V97" s="5">
        <v>375516.1</v>
      </c>
      <c r="W97" s="5">
        <v>121880.96</v>
      </c>
      <c r="X97" s="5">
        <v>1643877.2099999995</v>
      </c>
      <c r="Y97" s="5">
        <v>0</v>
      </c>
      <c r="Z97" s="32">
        <f t="shared" si="20"/>
        <v>10394.535291262133</v>
      </c>
      <c r="AA97" s="42">
        <f t="shared" si="21"/>
        <v>-25558.240000000224</v>
      </c>
      <c r="AB97" s="5">
        <f t="shared" si="22"/>
        <v>0</v>
      </c>
      <c r="AC97" s="5">
        <f t="shared" si="23"/>
        <v>25558.240000000224</v>
      </c>
      <c r="AD97" s="56">
        <f t="shared" si="24"/>
        <v>-0.011795207927723138</v>
      </c>
      <c r="AF97" s="3">
        <v>206</v>
      </c>
      <c r="AG97" s="4">
        <v>64.4</v>
      </c>
      <c r="AH97" s="5">
        <v>2330008.9899999998</v>
      </c>
      <c r="AI97" s="5">
        <v>-251996.63</v>
      </c>
      <c r="AJ97" s="5">
        <v>0</v>
      </c>
      <c r="AK97" s="5">
        <f t="shared" si="25"/>
        <v>2078012.3599999999</v>
      </c>
      <c r="AL97" s="5">
        <v>375516.1</v>
      </c>
      <c r="AM97" s="5">
        <v>121880.96</v>
      </c>
      <c r="AN97" s="5">
        <v>1580615.2999999998</v>
      </c>
      <c r="AO97" s="5">
        <v>0</v>
      </c>
      <c r="AP97" s="32">
        <f t="shared" si="26"/>
        <v>10087.438640776698</v>
      </c>
      <c r="AQ97" s="42">
        <f t="shared" si="27"/>
        <v>-63261.90999999968</v>
      </c>
      <c r="AR97" s="5">
        <f t="shared" si="28"/>
        <v>0</v>
      </c>
      <c r="AS97" s="5">
        <f t="shared" si="29"/>
        <v>63261.90999999968</v>
      </c>
      <c r="AT97" s="53">
        <f t="shared" si="30"/>
        <v>-0.02919556989663206</v>
      </c>
      <c r="AU97" s="78"/>
      <c r="AV97" s="5">
        <v>2166832.51</v>
      </c>
      <c r="AW97" s="5">
        <v>1580615.2999999998</v>
      </c>
      <c r="AX97" s="82">
        <f t="shared" si="31"/>
        <v>680.7310517190846</v>
      </c>
    </row>
    <row r="98" spans="1:50" ht="15">
      <c r="A98" s="2" t="s">
        <v>33</v>
      </c>
      <c r="B98" s="2" t="s">
        <v>116</v>
      </c>
      <c r="C98" s="3">
        <v>326.1</v>
      </c>
      <c r="D98" s="4">
        <v>86.4</v>
      </c>
      <c r="E98" s="5">
        <v>2985988.09</v>
      </c>
      <c r="F98" s="5">
        <v>-209116.37</v>
      </c>
      <c r="G98" s="5">
        <v>0</v>
      </c>
      <c r="H98" s="5">
        <f t="shared" si="16"/>
        <v>2776871.7199999997</v>
      </c>
      <c r="I98" s="5">
        <v>1105458.67</v>
      </c>
      <c r="J98" s="5">
        <v>117255.95</v>
      </c>
      <c r="K98" s="5">
        <v>1554157.0999999999</v>
      </c>
      <c r="L98" s="5">
        <v>0</v>
      </c>
      <c r="M98" s="32">
        <f t="shared" si="17"/>
        <v>8515.399325360317</v>
      </c>
      <c r="N98" s="57">
        <f t="shared" si="18"/>
        <v>-0.07003255327786656</v>
      </c>
      <c r="P98" s="3">
        <v>326.1</v>
      </c>
      <c r="Q98" s="4">
        <v>86.4</v>
      </c>
      <c r="R98" s="5">
        <v>2985988.09</v>
      </c>
      <c r="S98" s="5">
        <v>-241870.16</v>
      </c>
      <c r="T98" s="5">
        <v>0</v>
      </c>
      <c r="U98" s="5">
        <f t="shared" si="19"/>
        <v>2744117.9299999997</v>
      </c>
      <c r="V98" s="5">
        <v>1105458.67</v>
      </c>
      <c r="W98" s="5">
        <v>117255.95</v>
      </c>
      <c r="X98" s="5">
        <v>1521403.3099999998</v>
      </c>
      <c r="Y98" s="5">
        <v>0</v>
      </c>
      <c r="Z98" s="32">
        <f t="shared" si="20"/>
        <v>8414.958386997852</v>
      </c>
      <c r="AA98" s="42">
        <f t="shared" si="21"/>
        <v>-32753.790000000037</v>
      </c>
      <c r="AB98" s="5">
        <f t="shared" si="22"/>
        <v>0</v>
      </c>
      <c r="AC98" s="5">
        <f t="shared" si="23"/>
        <v>32753.790000000037</v>
      </c>
      <c r="AD98" s="56">
        <f t="shared" si="24"/>
        <v>-0.011795211771611849</v>
      </c>
      <c r="AF98" s="3">
        <v>326.1</v>
      </c>
      <c r="AG98" s="4">
        <v>86.4</v>
      </c>
      <c r="AH98" s="5">
        <v>2985988.09</v>
      </c>
      <c r="AI98" s="5">
        <v>-322942.51</v>
      </c>
      <c r="AJ98" s="5">
        <v>0</v>
      </c>
      <c r="AK98" s="5">
        <f t="shared" si="25"/>
        <v>2663045.58</v>
      </c>
      <c r="AL98" s="5">
        <v>1105458.67</v>
      </c>
      <c r="AM98" s="5">
        <v>117255.95</v>
      </c>
      <c r="AN98" s="5">
        <v>1440330.9600000002</v>
      </c>
      <c r="AO98" s="5">
        <v>0</v>
      </c>
      <c r="AP98" s="32">
        <f t="shared" si="26"/>
        <v>8166.346458141674</v>
      </c>
      <c r="AQ98" s="42">
        <f t="shared" si="27"/>
        <v>-81072.34999999963</v>
      </c>
      <c r="AR98" s="5">
        <f t="shared" si="28"/>
        <v>0</v>
      </c>
      <c r="AS98" s="5">
        <f t="shared" si="29"/>
        <v>81072.34999999963</v>
      </c>
      <c r="AT98" s="53">
        <f t="shared" si="30"/>
        <v>-0.029195569034063854</v>
      </c>
      <c r="AU98" s="78"/>
      <c r="AV98" s="5">
        <v>2776871.7199999997</v>
      </c>
      <c r="AW98" s="5">
        <v>1440330.9600000002</v>
      </c>
      <c r="AX98" s="82">
        <f t="shared" si="31"/>
        <v>872.3806744272005</v>
      </c>
    </row>
    <row r="99" spans="1:50" ht="15">
      <c r="A99" s="2" t="s">
        <v>33</v>
      </c>
      <c r="B99" s="2" t="s">
        <v>117</v>
      </c>
      <c r="C99" s="3">
        <v>123.1</v>
      </c>
      <c r="D99" s="4">
        <v>54</v>
      </c>
      <c r="E99" s="5">
        <v>1606373.86</v>
      </c>
      <c r="F99" s="5">
        <v>-112498.46</v>
      </c>
      <c r="G99" s="5">
        <v>0</v>
      </c>
      <c r="H99" s="5">
        <f t="shared" si="16"/>
        <v>1493875.4000000001</v>
      </c>
      <c r="I99" s="5">
        <v>263118.9</v>
      </c>
      <c r="J99" s="5">
        <v>61186.9</v>
      </c>
      <c r="K99" s="5">
        <v>1169569.6</v>
      </c>
      <c r="L99" s="5">
        <v>0</v>
      </c>
      <c r="M99" s="32">
        <f t="shared" si="17"/>
        <v>12135.462225832658</v>
      </c>
      <c r="N99" s="57">
        <f t="shared" si="18"/>
        <v>-0.07003255145100531</v>
      </c>
      <c r="P99" s="3">
        <v>123.1</v>
      </c>
      <c r="Q99" s="4">
        <v>54</v>
      </c>
      <c r="R99" s="5">
        <v>1606373.86</v>
      </c>
      <c r="S99" s="5">
        <v>-130119.04</v>
      </c>
      <c r="T99" s="5">
        <v>0</v>
      </c>
      <c r="U99" s="5">
        <f t="shared" si="19"/>
        <v>1476254.82</v>
      </c>
      <c r="V99" s="5">
        <v>263118.9</v>
      </c>
      <c r="W99" s="5">
        <v>61186.9</v>
      </c>
      <c r="X99" s="5">
        <v>1151949.02</v>
      </c>
      <c r="Y99" s="5">
        <v>0</v>
      </c>
      <c r="Z99" s="32">
        <f t="shared" si="20"/>
        <v>11992.321852152723</v>
      </c>
      <c r="AA99" s="42">
        <f t="shared" si="21"/>
        <v>-17620.580000000075</v>
      </c>
      <c r="AB99" s="5">
        <f t="shared" si="22"/>
        <v>0</v>
      </c>
      <c r="AC99" s="5">
        <f t="shared" si="23"/>
        <v>17620.580000000075</v>
      </c>
      <c r="AD99" s="56">
        <f t="shared" si="24"/>
        <v>-0.011795213978354603</v>
      </c>
      <c r="AF99" s="3">
        <v>123.1</v>
      </c>
      <c r="AG99" s="4">
        <v>54</v>
      </c>
      <c r="AH99" s="5">
        <v>1606373.86</v>
      </c>
      <c r="AI99" s="5">
        <v>-173733.58</v>
      </c>
      <c r="AJ99" s="5">
        <v>0</v>
      </c>
      <c r="AK99" s="5">
        <f t="shared" si="25"/>
        <v>1432640.28</v>
      </c>
      <c r="AL99" s="5">
        <v>263118.9</v>
      </c>
      <c r="AM99" s="5">
        <v>61186.9</v>
      </c>
      <c r="AN99" s="5">
        <v>1108334.48</v>
      </c>
      <c r="AO99" s="5">
        <v>0</v>
      </c>
      <c r="AP99" s="32">
        <f t="shared" si="26"/>
        <v>11638.020146222583</v>
      </c>
      <c r="AQ99" s="42">
        <f t="shared" si="27"/>
        <v>-43614.54000000004</v>
      </c>
      <c r="AR99" s="5">
        <f t="shared" si="28"/>
        <v>0</v>
      </c>
      <c r="AS99" s="5">
        <f t="shared" si="29"/>
        <v>43614.54000000004</v>
      </c>
      <c r="AT99" s="53">
        <f t="shared" si="30"/>
        <v>-0.02919556744826244</v>
      </c>
      <c r="AU99" s="78"/>
      <c r="AV99" s="5">
        <v>1493875.4000000001</v>
      </c>
      <c r="AW99" s="5">
        <v>1108334.48</v>
      </c>
      <c r="AX99" s="82">
        <f t="shared" si="31"/>
        <v>469.3151720246566</v>
      </c>
    </row>
    <row r="100" spans="1:50" ht="15">
      <c r="A100" s="2" t="s">
        <v>33</v>
      </c>
      <c r="B100" s="2" t="s">
        <v>118</v>
      </c>
      <c r="C100" s="3">
        <v>436.4</v>
      </c>
      <c r="D100" s="4">
        <v>116.5</v>
      </c>
      <c r="E100" s="5">
        <v>3028459.66</v>
      </c>
      <c r="F100" s="5">
        <v>-212090.76</v>
      </c>
      <c r="G100" s="5">
        <v>0</v>
      </c>
      <c r="H100" s="5">
        <f t="shared" si="16"/>
        <v>2816368.9000000004</v>
      </c>
      <c r="I100" s="5">
        <v>252151.13</v>
      </c>
      <c r="J100" s="5">
        <v>25030.06</v>
      </c>
      <c r="K100" s="5">
        <v>2539187.7100000004</v>
      </c>
      <c r="L100" s="5">
        <v>0</v>
      </c>
      <c r="M100" s="32">
        <f t="shared" si="17"/>
        <v>6453.640925756188</v>
      </c>
      <c r="N100" s="57">
        <f t="shared" si="18"/>
        <v>-0.07003255245605616</v>
      </c>
      <c r="P100" s="3">
        <v>436.4</v>
      </c>
      <c r="Q100" s="4">
        <v>116.5</v>
      </c>
      <c r="R100" s="5">
        <v>3028459.66</v>
      </c>
      <c r="S100" s="5">
        <v>-245310.43</v>
      </c>
      <c r="T100" s="5">
        <v>0</v>
      </c>
      <c r="U100" s="5">
        <f t="shared" si="19"/>
        <v>2783149.23</v>
      </c>
      <c r="V100" s="5">
        <v>252151.13</v>
      </c>
      <c r="W100" s="5">
        <v>25030.06</v>
      </c>
      <c r="X100" s="5">
        <v>2505968.04</v>
      </c>
      <c r="Y100" s="5">
        <v>0</v>
      </c>
      <c r="Z100" s="32">
        <f t="shared" si="20"/>
        <v>6377.5188588450965</v>
      </c>
      <c r="AA100" s="42">
        <f t="shared" si="21"/>
        <v>-33219.67000000039</v>
      </c>
      <c r="AB100" s="5">
        <f t="shared" si="22"/>
        <v>0</v>
      </c>
      <c r="AC100" s="5">
        <f t="shared" si="23"/>
        <v>33219.67000000039</v>
      </c>
      <c r="AD100" s="56">
        <f t="shared" si="24"/>
        <v>-0.011795212622891975</v>
      </c>
      <c r="AF100" s="3">
        <v>436.4</v>
      </c>
      <c r="AG100" s="4">
        <v>116.5</v>
      </c>
      <c r="AH100" s="5">
        <v>3028459.66</v>
      </c>
      <c r="AI100" s="5">
        <v>-327535.92</v>
      </c>
      <c r="AJ100" s="5">
        <v>0</v>
      </c>
      <c r="AK100" s="5">
        <f t="shared" si="25"/>
        <v>2700923.74</v>
      </c>
      <c r="AL100" s="5">
        <v>252151.13</v>
      </c>
      <c r="AM100" s="5">
        <v>25030.06</v>
      </c>
      <c r="AN100" s="5">
        <v>2423742.5500000003</v>
      </c>
      <c r="AO100" s="5">
        <v>0</v>
      </c>
      <c r="AP100" s="32">
        <f t="shared" si="26"/>
        <v>6189.101145737856</v>
      </c>
      <c r="AQ100" s="42">
        <f t="shared" si="27"/>
        <v>-82225.48999999976</v>
      </c>
      <c r="AR100" s="5">
        <f t="shared" si="28"/>
        <v>0</v>
      </c>
      <c r="AS100" s="5">
        <f t="shared" si="29"/>
        <v>82225.48999999976</v>
      </c>
      <c r="AT100" s="53">
        <f t="shared" si="30"/>
        <v>-0.029195568094790333</v>
      </c>
      <c r="AU100" s="78"/>
      <c r="AV100" s="5">
        <v>2816368.9000000004</v>
      </c>
      <c r="AW100" s="5">
        <v>2423742.5500000003</v>
      </c>
      <c r="AX100" s="82">
        <f t="shared" si="31"/>
        <v>884.7890893634053</v>
      </c>
    </row>
    <row r="101" spans="1:50" ht="15">
      <c r="A101" s="2" t="s">
        <v>33</v>
      </c>
      <c r="B101" s="2" t="s">
        <v>119</v>
      </c>
      <c r="C101" s="3">
        <v>57</v>
      </c>
      <c r="D101" s="4">
        <v>20.5</v>
      </c>
      <c r="E101" s="5">
        <v>785313.77</v>
      </c>
      <c r="F101" s="5">
        <v>-54997.53</v>
      </c>
      <c r="G101" s="5">
        <v>0</v>
      </c>
      <c r="H101" s="5">
        <f t="shared" si="16"/>
        <v>730316.24</v>
      </c>
      <c r="I101" s="5">
        <v>162375.68</v>
      </c>
      <c r="J101" s="5">
        <v>21840.45</v>
      </c>
      <c r="K101" s="5">
        <v>546100.1100000001</v>
      </c>
      <c r="L101" s="5">
        <v>0</v>
      </c>
      <c r="M101" s="32">
        <f t="shared" si="17"/>
        <v>12812.565614035087</v>
      </c>
      <c r="N101" s="57">
        <f t="shared" si="18"/>
        <v>-0.07003255526768619</v>
      </c>
      <c r="P101" s="3">
        <v>57</v>
      </c>
      <c r="Q101" s="4">
        <v>20.5</v>
      </c>
      <c r="R101" s="5">
        <v>785313.77</v>
      </c>
      <c r="S101" s="5">
        <v>-63611.76</v>
      </c>
      <c r="T101" s="5">
        <v>0</v>
      </c>
      <c r="U101" s="5">
        <f t="shared" si="19"/>
        <v>721702.01</v>
      </c>
      <c r="V101" s="5">
        <v>162375.68</v>
      </c>
      <c r="W101" s="5">
        <v>21840.45</v>
      </c>
      <c r="X101" s="5">
        <v>537485.8800000001</v>
      </c>
      <c r="Y101" s="5">
        <v>0</v>
      </c>
      <c r="Z101" s="32">
        <f t="shared" si="20"/>
        <v>12661.438771929825</v>
      </c>
      <c r="AA101" s="42">
        <f t="shared" si="21"/>
        <v>-8614.229999999981</v>
      </c>
      <c r="AB101" s="5">
        <f t="shared" si="22"/>
        <v>0</v>
      </c>
      <c r="AC101" s="5">
        <f t="shared" si="23"/>
        <v>8614.229999999981</v>
      </c>
      <c r="AD101" s="56">
        <f t="shared" si="24"/>
        <v>-0.011795205320916841</v>
      </c>
      <c r="AF101" s="3">
        <v>57</v>
      </c>
      <c r="AG101" s="4">
        <v>20.5</v>
      </c>
      <c r="AH101" s="5">
        <v>785313.77</v>
      </c>
      <c r="AI101" s="5">
        <v>-84933.76</v>
      </c>
      <c r="AJ101" s="5">
        <v>0</v>
      </c>
      <c r="AK101" s="5">
        <f t="shared" si="25"/>
        <v>700380.01</v>
      </c>
      <c r="AL101" s="5">
        <v>162375.68</v>
      </c>
      <c r="AM101" s="5">
        <v>21840.45</v>
      </c>
      <c r="AN101" s="5">
        <v>516163.88000000006</v>
      </c>
      <c r="AO101" s="5">
        <v>0</v>
      </c>
      <c r="AP101" s="32">
        <f t="shared" si="26"/>
        <v>12287.368596491227</v>
      </c>
      <c r="AQ101" s="42">
        <f t="shared" si="27"/>
        <v>-21322</v>
      </c>
      <c r="AR101" s="5">
        <f t="shared" si="28"/>
        <v>0</v>
      </c>
      <c r="AS101" s="5">
        <f t="shared" si="29"/>
        <v>21322</v>
      </c>
      <c r="AT101" s="53">
        <f t="shared" si="30"/>
        <v>-0.02919557149653416</v>
      </c>
      <c r="AU101" s="78"/>
      <c r="AV101" s="5">
        <v>730316.24</v>
      </c>
      <c r="AW101" s="5">
        <v>516163.88000000006</v>
      </c>
      <c r="AX101" s="82">
        <f t="shared" si="31"/>
        <v>229.43579619023137</v>
      </c>
    </row>
    <row r="102" spans="1:50" ht="15">
      <c r="A102" s="2" t="s">
        <v>120</v>
      </c>
      <c r="B102" s="2" t="s">
        <v>121</v>
      </c>
      <c r="C102" s="3">
        <v>170.89999999999998</v>
      </c>
      <c r="D102" s="4">
        <v>47.5</v>
      </c>
      <c r="E102" s="5">
        <v>2065247.44</v>
      </c>
      <c r="F102" s="5">
        <v>-144634.55</v>
      </c>
      <c r="G102" s="5">
        <v>0</v>
      </c>
      <c r="H102" s="5">
        <f t="shared" si="16"/>
        <v>1920612.89</v>
      </c>
      <c r="I102" s="5">
        <v>740301.26</v>
      </c>
      <c r="J102" s="5">
        <v>73587.65</v>
      </c>
      <c r="K102" s="5">
        <v>1106723.98</v>
      </c>
      <c r="L102" s="5">
        <v>0</v>
      </c>
      <c r="M102" s="32">
        <f t="shared" si="17"/>
        <v>11238.22638970158</v>
      </c>
      <c r="N102" s="57">
        <f t="shared" si="18"/>
        <v>-0.0700325526126787</v>
      </c>
      <c r="P102" s="3">
        <v>170.89999999999998</v>
      </c>
      <c r="Q102" s="4">
        <v>47.5</v>
      </c>
      <c r="R102" s="5">
        <v>2065247.44</v>
      </c>
      <c r="S102" s="5">
        <v>-167288.58</v>
      </c>
      <c r="T102" s="5">
        <v>0</v>
      </c>
      <c r="U102" s="5">
        <f t="shared" si="19"/>
        <v>1897958.8599999999</v>
      </c>
      <c r="V102" s="5">
        <v>740301.26</v>
      </c>
      <c r="W102" s="5">
        <v>73587.65</v>
      </c>
      <c r="X102" s="5">
        <v>1084069.95</v>
      </c>
      <c r="Y102" s="5">
        <v>0</v>
      </c>
      <c r="Z102" s="32">
        <f t="shared" si="20"/>
        <v>11105.669163253366</v>
      </c>
      <c r="AA102" s="42">
        <f t="shared" si="21"/>
        <v>-22654.030000000028</v>
      </c>
      <c r="AB102" s="5">
        <f t="shared" si="22"/>
        <v>0</v>
      </c>
      <c r="AC102" s="5">
        <f t="shared" si="23"/>
        <v>22654.030000000028</v>
      </c>
      <c r="AD102" s="56">
        <f t="shared" si="24"/>
        <v>-0.011795208767967828</v>
      </c>
      <c r="AF102" s="3">
        <v>170.89999999999998</v>
      </c>
      <c r="AG102" s="4">
        <v>47.5</v>
      </c>
      <c r="AH102" s="5">
        <v>2065247.44</v>
      </c>
      <c r="AI102" s="5">
        <v>-223361.97</v>
      </c>
      <c r="AJ102" s="5">
        <v>0</v>
      </c>
      <c r="AK102" s="5">
        <f t="shared" si="25"/>
        <v>1841885.47</v>
      </c>
      <c r="AL102" s="5">
        <v>740301.26</v>
      </c>
      <c r="AM102" s="5">
        <v>73587.65</v>
      </c>
      <c r="AN102" s="5">
        <v>1027996.5599999999</v>
      </c>
      <c r="AO102" s="5">
        <v>0</v>
      </c>
      <c r="AP102" s="32">
        <f t="shared" si="26"/>
        <v>10777.562726740785</v>
      </c>
      <c r="AQ102" s="42">
        <f t="shared" si="27"/>
        <v>-56073.3899999999</v>
      </c>
      <c r="AR102" s="5">
        <f t="shared" si="28"/>
        <v>0</v>
      </c>
      <c r="AS102" s="5">
        <f t="shared" si="29"/>
        <v>56073.3899999999</v>
      </c>
      <c r="AT102" s="53">
        <f t="shared" si="30"/>
        <v>-0.029195571003378978</v>
      </c>
      <c r="AU102" s="78"/>
      <c r="AV102" s="5">
        <v>1920612.89</v>
      </c>
      <c r="AW102" s="5">
        <v>1027996.5599999999</v>
      </c>
      <c r="AX102" s="82">
        <f t="shared" si="31"/>
        <v>603.378815169674</v>
      </c>
    </row>
    <row r="103" spans="1:50" ht="15">
      <c r="A103" s="2" t="s">
        <v>120</v>
      </c>
      <c r="B103" s="2" t="s">
        <v>122</v>
      </c>
      <c r="C103" s="3">
        <v>462</v>
      </c>
      <c r="D103" s="4">
        <v>174.1</v>
      </c>
      <c r="E103" s="5">
        <v>3692245.4299999997</v>
      </c>
      <c r="F103" s="5">
        <v>-258577.38</v>
      </c>
      <c r="G103" s="5">
        <v>0</v>
      </c>
      <c r="H103" s="5">
        <f t="shared" si="16"/>
        <v>3433668.05</v>
      </c>
      <c r="I103" s="5">
        <v>882643</v>
      </c>
      <c r="J103" s="5">
        <v>111965.99</v>
      </c>
      <c r="K103" s="5">
        <v>2439059.0599999996</v>
      </c>
      <c r="L103" s="5">
        <v>0</v>
      </c>
      <c r="M103" s="32">
        <f t="shared" si="17"/>
        <v>7432.181926406926</v>
      </c>
      <c r="N103" s="57">
        <f t="shared" si="18"/>
        <v>-0.07003255468854355</v>
      </c>
      <c r="P103" s="3">
        <v>462</v>
      </c>
      <c r="Q103" s="4">
        <v>174.1</v>
      </c>
      <c r="R103" s="5">
        <v>3692245.4299999997</v>
      </c>
      <c r="S103" s="5">
        <v>-299078.21</v>
      </c>
      <c r="T103" s="5">
        <v>0</v>
      </c>
      <c r="U103" s="5">
        <f t="shared" si="19"/>
        <v>3393167.2199999997</v>
      </c>
      <c r="V103" s="5">
        <v>882643</v>
      </c>
      <c r="W103" s="5">
        <v>111965.99</v>
      </c>
      <c r="X103" s="5">
        <v>2398558.2299999995</v>
      </c>
      <c r="Y103" s="5">
        <v>0</v>
      </c>
      <c r="Z103" s="32">
        <f t="shared" si="20"/>
        <v>7344.517792207792</v>
      </c>
      <c r="AA103" s="42">
        <f t="shared" si="21"/>
        <v>-40500.830000000075</v>
      </c>
      <c r="AB103" s="5">
        <f t="shared" si="22"/>
        <v>0</v>
      </c>
      <c r="AC103" s="5">
        <f t="shared" si="23"/>
        <v>40500.830000000075</v>
      </c>
      <c r="AD103" s="56">
        <f t="shared" si="24"/>
        <v>-0.011795208334131215</v>
      </c>
      <c r="AF103" s="3">
        <v>462</v>
      </c>
      <c r="AG103" s="4">
        <v>174.1</v>
      </c>
      <c r="AH103" s="5">
        <v>3692245.4299999997</v>
      </c>
      <c r="AI103" s="5">
        <v>-399326.11</v>
      </c>
      <c r="AJ103" s="5">
        <v>0</v>
      </c>
      <c r="AK103" s="5">
        <f t="shared" si="25"/>
        <v>3292919.32</v>
      </c>
      <c r="AL103" s="5">
        <v>882643</v>
      </c>
      <c r="AM103" s="5">
        <v>111965.99</v>
      </c>
      <c r="AN103" s="5">
        <v>2298310.3299999996</v>
      </c>
      <c r="AO103" s="5">
        <v>0</v>
      </c>
      <c r="AP103" s="32">
        <f t="shared" si="26"/>
        <v>7127.530995670995</v>
      </c>
      <c r="AQ103" s="42">
        <f t="shared" si="27"/>
        <v>-100247.8999999999</v>
      </c>
      <c r="AR103" s="5">
        <f t="shared" si="28"/>
        <v>0</v>
      </c>
      <c r="AS103" s="5">
        <f t="shared" si="29"/>
        <v>100247.8999999999</v>
      </c>
      <c r="AT103" s="53">
        <f t="shared" si="30"/>
        <v>-0.029195571190989155</v>
      </c>
      <c r="AU103" s="78"/>
      <c r="AV103" s="5">
        <v>3433668.05</v>
      </c>
      <c r="AW103" s="5">
        <v>2298310.3299999996</v>
      </c>
      <c r="AX103" s="82">
        <f t="shared" si="31"/>
        <v>1078.7194913051765</v>
      </c>
    </row>
    <row r="104" spans="1:50" ht="15">
      <c r="A104" s="2" t="s">
        <v>120</v>
      </c>
      <c r="B104" s="2" t="s">
        <v>123</v>
      </c>
      <c r="C104" s="3">
        <v>233.1</v>
      </c>
      <c r="D104" s="4">
        <v>40.8</v>
      </c>
      <c r="E104" s="5">
        <v>1795539.4200000002</v>
      </c>
      <c r="F104" s="5">
        <v>-125746.21</v>
      </c>
      <c r="G104" s="5">
        <v>0</v>
      </c>
      <c r="H104" s="5">
        <f t="shared" si="16"/>
        <v>1669793.2100000002</v>
      </c>
      <c r="I104" s="5">
        <v>137683.37</v>
      </c>
      <c r="J104" s="5">
        <v>14736.04</v>
      </c>
      <c r="K104" s="5">
        <v>1517373.8000000003</v>
      </c>
      <c r="L104" s="5">
        <v>0</v>
      </c>
      <c r="M104" s="32">
        <f t="shared" si="17"/>
        <v>7163.4200343200355</v>
      </c>
      <c r="N104" s="57">
        <f t="shared" si="18"/>
        <v>-0.07003255322570417</v>
      </c>
      <c r="P104" s="3">
        <v>233.1</v>
      </c>
      <c r="Q104" s="4">
        <v>40.8</v>
      </c>
      <c r="R104" s="5">
        <v>1795539.4200000002</v>
      </c>
      <c r="S104" s="5">
        <v>-145441.77</v>
      </c>
      <c r="T104" s="5">
        <v>0</v>
      </c>
      <c r="U104" s="5">
        <f t="shared" si="19"/>
        <v>1650097.6500000001</v>
      </c>
      <c r="V104" s="5">
        <v>137683.37</v>
      </c>
      <c r="W104" s="5">
        <v>14736.04</v>
      </c>
      <c r="X104" s="5">
        <v>1497678.2400000002</v>
      </c>
      <c r="Y104" s="5">
        <v>0</v>
      </c>
      <c r="Z104" s="32">
        <f t="shared" si="20"/>
        <v>7078.9259974259985</v>
      </c>
      <c r="AA104" s="42">
        <f t="shared" si="21"/>
        <v>-19695.560000000056</v>
      </c>
      <c r="AB104" s="5">
        <f t="shared" si="22"/>
        <v>0</v>
      </c>
      <c r="AC104" s="5">
        <f t="shared" si="23"/>
        <v>19695.560000000056</v>
      </c>
      <c r="AD104" s="56">
        <f t="shared" si="24"/>
        <v>-0.011795209060647727</v>
      </c>
      <c r="AF104" s="3">
        <v>233.1</v>
      </c>
      <c r="AG104" s="4">
        <v>40.8</v>
      </c>
      <c r="AH104" s="5">
        <v>1795539.4200000002</v>
      </c>
      <c r="AI104" s="5">
        <v>-194192.34</v>
      </c>
      <c r="AJ104" s="5">
        <v>0</v>
      </c>
      <c r="AK104" s="5">
        <f t="shared" si="25"/>
        <v>1601347.08</v>
      </c>
      <c r="AL104" s="5">
        <v>137683.37</v>
      </c>
      <c r="AM104" s="5">
        <v>14736.04</v>
      </c>
      <c r="AN104" s="5">
        <v>1448927.67</v>
      </c>
      <c r="AO104" s="5">
        <v>0</v>
      </c>
      <c r="AP104" s="32">
        <f t="shared" si="26"/>
        <v>6869.785842985843</v>
      </c>
      <c r="AQ104" s="42">
        <f t="shared" si="27"/>
        <v>-48750.570000000065</v>
      </c>
      <c r="AR104" s="5">
        <f t="shared" si="28"/>
        <v>0</v>
      </c>
      <c r="AS104" s="5">
        <f t="shared" si="29"/>
        <v>48750.570000000065</v>
      </c>
      <c r="AT104" s="53">
        <f t="shared" si="30"/>
        <v>-0.029195573265027266</v>
      </c>
      <c r="AU104" s="78"/>
      <c r="AV104" s="5">
        <v>1669793.2100000002</v>
      </c>
      <c r="AW104" s="5">
        <v>1448927.67</v>
      </c>
      <c r="AX104" s="82">
        <f t="shared" si="31"/>
        <v>524.5814259989512</v>
      </c>
    </row>
    <row r="105" spans="1:50" ht="15">
      <c r="A105" s="2" t="s">
        <v>124</v>
      </c>
      <c r="B105" s="2" t="s">
        <v>125</v>
      </c>
      <c r="C105" s="3">
        <v>2336.7999999999997</v>
      </c>
      <c r="D105" s="4">
        <v>877.3</v>
      </c>
      <c r="E105" s="5">
        <v>16171986.7</v>
      </c>
      <c r="F105" s="5">
        <v>-1132565.53</v>
      </c>
      <c r="G105" s="5">
        <v>0</v>
      </c>
      <c r="H105" s="5">
        <f t="shared" si="16"/>
        <v>15039421.17</v>
      </c>
      <c r="I105" s="5">
        <v>4441141.3</v>
      </c>
      <c r="J105" s="5">
        <v>467698.15</v>
      </c>
      <c r="K105" s="5">
        <v>10130581.72</v>
      </c>
      <c r="L105" s="5">
        <v>0</v>
      </c>
      <c r="M105" s="32">
        <f t="shared" si="17"/>
        <v>6435.904300753167</v>
      </c>
      <c r="N105" s="57">
        <f t="shared" si="18"/>
        <v>-0.07003255388529352</v>
      </c>
      <c r="P105" s="3">
        <v>2336.7999999999997</v>
      </c>
      <c r="Q105" s="4">
        <v>877.3</v>
      </c>
      <c r="R105" s="5">
        <v>16171986.7</v>
      </c>
      <c r="S105" s="5">
        <v>-1309958.66</v>
      </c>
      <c r="T105" s="5">
        <v>0</v>
      </c>
      <c r="U105" s="5">
        <f t="shared" si="19"/>
        <v>14862028.04</v>
      </c>
      <c r="V105" s="5">
        <v>4441141.3</v>
      </c>
      <c r="W105" s="5">
        <v>467698.15</v>
      </c>
      <c r="X105" s="5">
        <v>9953188.589999998</v>
      </c>
      <c r="Y105" s="5">
        <v>0</v>
      </c>
      <c r="Z105" s="32">
        <f t="shared" si="20"/>
        <v>6359.991458404656</v>
      </c>
      <c r="AA105" s="42">
        <f t="shared" si="21"/>
        <v>-177393.13000000082</v>
      </c>
      <c r="AB105" s="5">
        <f t="shared" si="22"/>
        <v>0</v>
      </c>
      <c r="AC105" s="5">
        <f t="shared" si="23"/>
        <v>177393.13000000082</v>
      </c>
      <c r="AD105" s="56">
        <f t="shared" si="24"/>
        <v>-0.011795209934931347</v>
      </c>
      <c r="AF105" s="3">
        <v>2336.7999999999997</v>
      </c>
      <c r="AG105" s="4">
        <v>877.3</v>
      </c>
      <c r="AH105" s="5">
        <v>16171986.7</v>
      </c>
      <c r="AI105" s="5">
        <v>-1749043.14</v>
      </c>
      <c r="AJ105" s="5">
        <v>0</v>
      </c>
      <c r="AK105" s="5">
        <f t="shared" si="25"/>
        <v>14422943.559999999</v>
      </c>
      <c r="AL105" s="5">
        <v>4441141.3</v>
      </c>
      <c r="AM105" s="5">
        <v>467698.15</v>
      </c>
      <c r="AN105" s="5">
        <v>9514104.109999998</v>
      </c>
      <c r="AO105" s="5">
        <v>0</v>
      </c>
      <c r="AP105" s="32">
        <f t="shared" si="26"/>
        <v>6172.09156110921</v>
      </c>
      <c r="AQ105" s="42">
        <f t="shared" si="27"/>
        <v>-439084.48000000045</v>
      </c>
      <c r="AR105" s="5">
        <f t="shared" si="28"/>
        <v>0</v>
      </c>
      <c r="AS105" s="5">
        <f t="shared" si="29"/>
        <v>439084.48000000045</v>
      </c>
      <c r="AT105" s="53">
        <f t="shared" si="30"/>
        <v>-0.029195570430321317</v>
      </c>
      <c r="AU105" s="78"/>
      <c r="AV105" s="5">
        <v>15039421.17</v>
      </c>
      <c r="AW105" s="5">
        <v>9514104.109999998</v>
      </c>
      <c r="AX105" s="82">
        <f t="shared" si="31"/>
        <v>4724.777269610177</v>
      </c>
    </row>
    <row r="106" spans="1:50" ht="15">
      <c r="A106" s="2" t="s">
        <v>124</v>
      </c>
      <c r="B106" s="2" t="s">
        <v>126</v>
      </c>
      <c r="C106" s="3">
        <v>187.9</v>
      </c>
      <c r="D106" s="4">
        <v>51.1</v>
      </c>
      <c r="E106" s="5">
        <v>2207668.73</v>
      </c>
      <c r="F106" s="5">
        <v>-154608.68</v>
      </c>
      <c r="G106" s="5">
        <v>0</v>
      </c>
      <c r="H106" s="5">
        <f t="shared" si="16"/>
        <v>2053060.05</v>
      </c>
      <c r="I106" s="5">
        <v>246414.69</v>
      </c>
      <c r="J106" s="5">
        <v>26824.26</v>
      </c>
      <c r="K106" s="5">
        <v>1779821.1</v>
      </c>
      <c r="L106" s="5">
        <v>0</v>
      </c>
      <c r="M106" s="32">
        <f t="shared" si="17"/>
        <v>10926.344065992549</v>
      </c>
      <c r="N106" s="57">
        <f t="shared" si="18"/>
        <v>-0.07003255420481495</v>
      </c>
      <c r="P106" s="3">
        <v>187.9</v>
      </c>
      <c r="Q106" s="4">
        <v>51.1</v>
      </c>
      <c r="R106" s="5">
        <v>2207668.73</v>
      </c>
      <c r="S106" s="5">
        <v>-178824.95</v>
      </c>
      <c r="T106" s="5">
        <v>0</v>
      </c>
      <c r="U106" s="5">
        <f t="shared" si="19"/>
        <v>2028843.78</v>
      </c>
      <c r="V106" s="5">
        <v>246414.69</v>
      </c>
      <c r="W106" s="5">
        <v>26824.26</v>
      </c>
      <c r="X106" s="5">
        <v>1755604.83</v>
      </c>
      <c r="Y106" s="5">
        <v>0</v>
      </c>
      <c r="Z106" s="32">
        <f t="shared" si="20"/>
        <v>10797.465566790846</v>
      </c>
      <c r="AA106" s="42">
        <f t="shared" si="21"/>
        <v>-24216.27000000002</v>
      </c>
      <c r="AB106" s="5">
        <f t="shared" si="22"/>
        <v>0</v>
      </c>
      <c r="AC106" s="5">
        <f t="shared" si="23"/>
        <v>24216.27000000002</v>
      </c>
      <c r="AD106" s="56">
        <f t="shared" si="24"/>
        <v>-0.011795207841095548</v>
      </c>
      <c r="AF106" s="3">
        <v>187.9</v>
      </c>
      <c r="AG106" s="4">
        <v>51.1</v>
      </c>
      <c r="AH106" s="5">
        <v>2207668.73</v>
      </c>
      <c r="AI106" s="5">
        <v>-238765.21</v>
      </c>
      <c r="AJ106" s="5">
        <v>0</v>
      </c>
      <c r="AK106" s="5">
        <f t="shared" si="25"/>
        <v>1968903.52</v>
      </c>
      <c r="AL106" s="5">
        <v>246414.69</v>
      </c>
      <c r="AM106" s="5">
        <v>26824.26</v>
      </c>
      <c r="AN106" s="5">
        <v>1695664.57</v>
      </c>
      <c r="AO106" s="5">
        <v>0</v>
      </c>
      <c r="AP106" s="32">
        <f t="shared" si="26"/>
        <v>10478.464715274082</v>
      </c>
      <c r="AQ106" s="42">
        <f t="shared" si="27"/>
        <v>-59940.26000000001</v>
      </c>
      <c r="AR106" s="5">
        <f t="shared" si="28"/>
        <v>0</v>
      </c>
      <c r="AS106" s="5">
        <f t="shared" si="29"/>
        <v>59940.26000000001</v>
      </c>
      <c r="AT106" s="53">
        <f t="shared" si="30"/>
        <v>-0.029195570777386666</v>
      </c>
      <c r="AU106" s="78"/>
      <c r="AV106" s="5">
        <v>2053060.05</v>
      </c>
      <c r="AW106" s="5">
        <v>1695664.57</v>
      </c>
      <c r="AX106" s="82">
        <f t="shared" si="31"/>
        <v>644.9883507973288</v>
      </c>
    </row>
    <row r="107" spans="1:50" ht="15">
      <c r="A107" s="2" t="s">
        <v>124</v>
      </c>
      <c r="B107" s="2" t="s">
        <v>127</v>
      </c>
      <c r="C107" s="3">
        <v>308.7</v>
      </c>
      <c r="D107" s="4">
        <v>69.5</v>
      </c>
      <c r="E107" s="5">
        <v>2933364.59</v>
      </c>
      <c r="F107" s="5">
        <v>-205431.01</v>
      </c>
      <c r="G107" s="5">
        <v>0</v>
      </c>
      <c r="H107" s="5">
        <f t="shared" si="16"/>
        <v>2727933.58</v>
      </c>
      <c r="I107" s="5">
        <v>416296.56</v>
      </c>
      <c r="J107" s="5">
        <v>40484.26</v>
      </c>
      <c r="K107" s="5">
        <v>2271152.7600000002</v>
      </c>
      <c r="L107" s="5">
        <v>0</v>
      </c>
      <c r="M107" s="32">
        <f t="shared" si="17"/>
        <v>8836.843472627146</v>
      </c>
      <c r="N107" s="57">
        <f t="shared" si="18"/>
        <v>-0.07003255261903875</v>
      </c>
      <c r="P107" s="3">
        <v>308.7</v>
      </c>
      <c r="Q107" s="4">
        <v>69.5</v>
      </c>
      <c r="R107" s="5">
        <v>2933364.59</v>
      </c>
      <c r="S107" s="5">
        <v>-237607.56</v>
      </c>
      <c r="T107" s="5">
        <v>0</v>
      </c>
      <c r="U107" s="5">
        <f t="shared" si="19"/>
        <v>2695757.03</v>
      </c>
      <c r="V107" s="5">
        <v>416296.56</v>
      </c>
      <c r="W107" s="5">
        <v>40484.26</v>
      </c>
      <c r="X107" s="5">
        <v>2238976.21</v>
      </c>
      <c r="Y107" s="5">
        <v>0</v>
      </c>
      <c r="Z107" s="32">
        <f t="shared" si="20"/>
        <v>8732.61104632329</v>
      </c>
      <c r="AA107" s="42">
        <f t="shared" si="21"/>
        <v>-32176.55000000028</v>
      </c>
      <c r="AB107" s="5">
        <f t="shared" si="22"/>
        <v>0</v>
      </c>
      <c r="AC107" s="5">
        <f t="shared" si="23"/>
        <v>32176.55000000028</v>
      </c>
      <c r="AD107" s="56">
        <f t="shared" si="24"/>
        <v>-0.01179521020449489</v>
      </c>
      <c r="AF107" s="3">
        <v>308.7</v>
      </c>
      <c r="AG107" s="4">
        <v>69.5</v>
      </c>
      <c r="AH107" s="5">
        <v>2933364.59</v>
      </c>
      <c r="AI107" s="5">
        <v>-317251.14</v>
      </c>
      <c r="AJ107" s="5">
        <v>0</v>
      </c>
      <c r="AK107" s="5">
        <f t="shared" si="25"/>
        <v>2616113.4499999997</v>
      </c>
      <c r="AL107" s="5">
        <v>416296.56</v>
      </c>
      <c r="AM107" s="5">
        <v>40484.26</v>
      </c>
      <c r="AN107" s="5">
        <v>2159332.63</v>
      </c>
      <c r="AO107" s="5">
        <v>0</v>
      </c>
      <c r="AP107" s="32">
        <f t="shared" si="26"/>
        <v>8474.614350502105</v>
      </c>
      <c r="AQ107" s="42">
        <f t="shared" si="27"/>
        <v>-79643.58000000007</v>
      </c>
      <c r="AR107" s="5">
        <f t="shared" si="28"/>
        <v>0</v>
      </c>
      <c r="AS107" s="5">
        <f t="shared" si="29"/>
        <v>79643.58000000007</v>
      </c>
      <c r="AT107" s="53">
        <f t="shared" si="30"/>
        <v>-0.029195571543204533</v>
      </c>
      <c r="AU107" s="78"/>
      <c r="AV107" s="5">
        <v>2727933.58</v>
      </c>
      <c r="AW107" s="5">
        <v>2159332.63</v>
      </c>
      <c r="AX107" s="82">
        <f t="shared" si="31"/>
        <v>857.0062920706354</v>
      </c>
    </row>
    <row r="108" spans="1:50" ht="15">
      <c r="A108" s="2" t="s">
        <v>124</v>
      </c>
      <c r="B108" s="2" t="s">
        <v>128</v>
      </c>
      <c r="C108" s="3">
        <v>161.1</v>
      </c>
      <c r="D108" s="4">
        <v>64.1</v>
      </c>
      <c r="E108" s="5">
        <v>2039621.96</v>
      </c>
      <c r="F108" s="5">
        <v>-142839.93</v>
      </c>
      <c r="G108" s="5">
        <v>0</v>
      </c>
      <c r="H108" s="5">
        <f t="shared" si="16"/>
        <v>1896782.03</v>
      </c>
      <c r="I108" s="5">
        <v>1013631.1</v>
      </c>
      <c r="J108" s="5">
        <v>87273.76</v>
      </c>
      <c r="K108" s="5">
        <v>795877.17</v>
      </c>
      <c r="L108" s="5">
        <v>0</v>
      </c>
      <c r="M108" s="32">
        <f t="shared" si="17"/>
        <v>11773.941837368095</v>
      </c>
      <c r="N108" s="57">
        <f t="shared" si="18"/>
        <v>-0.07003255152243996</v>
      </c>
      <c r="P108" s="3">
        <v>161.1</v>
      </c>
      <c r="Q108" s="4">
        <v>64.1</v>
      </c>
      <c r="R108" s="5">
        <v>2039621.96</v>
      </c>
      <c r="S108" s="5">
        <v>-165212.88</v>
      </c>
      <c r="T108" s="5">
        <v>0</v>
      </c>
      <c r="U108" s="5">
        <f t="shared" si="19"/>
        <v>1874409.08</v>
      </c>
      <c r="V108" s="5">
        <v>1013631.1</v>
      </c>
      <c r="W108" s="5">
        <v>87273.76</v>
      </c>
      <c r="X108" s="5">
        <v>773504.2200000001</v>
      </c>
      <c r="Y108" s="5">
        <v>0</v>
      </c>
      <c r="Z108" s="32">
        <f t="shared" si="20"/>
        <v>11635.065673494724</v>
      </c>
      <c r="AA108" s="42">
        <f t="shared" si="21"/>
        <v>-22372.949999999953</v>
      </c>
      <c r="AB108" s="5">
        <f t="shared" si="22"/>
        <v>0</v>
      </c>
      <c r="AC108" s="5">
        <f t="shared" si="23"/>
        <v>22372.949999999953</v>
      </c>
      <c r="AD108" s="56">
        <f t="shared" si="24"/>
        <v>-0.011795214023616595</v>
      </c>
      <c r="AF108" s="3">
        <v>161.1</v>
      </c>
      <c r="AG108" s="4">
        <v>64.1</v>
      </c>
      <c r="AH108" s="5">
        <v>2039621.96</v>
      </c>
      <c r="AI108" s="5">
        <v>-220590.51</v>
      </c>
      <c r="AJ108" s="5">
        <v>0</v>
      </c>
      <c r="AK108" s="5">
        <f t="shared" si="25"/>
        <v>1819031.45</v>
      </c>
      <c r="AL108" s="5">
        <v>1013631.1</v>
      </c>
      <c r="AM108" s="5">
        <v>87273.76</v>
      </c>
      <c r="AN108" s="5">
        <v>718126.59</v>
      </c>
      <c r="AO108" s="5">
        <v>0</v>
      </c>
      <c r="AP108" s="32">
        <f t="shared" si="26"/>
        <v>11291.318746120422</v>
      </c>
      <c r="AQ108" s="42">
        <f t="shared" si="27"/>
        <v>-55377.63000000012</v>
      </c>
      <c r="AR108" s="5">
        <f t="shared" si="28"/>
        <v>0</v>
      </c>
      <c r="AS108" s="5">
        <f t="shared" si="29"/>
        <v>55377.63000000012</v>
      </c>
      <c r="AT108" s="53">
        <f t="shared" si="30"/>
        <v>-0.02919556866531476</v>
      </c>
      <c r="AU108" s="78"/>
      <c r="AV108" s="5">
        <v>1896782.03</v>
      </c>
      <c r="AW108" s="5">
        <v>718126.59</v>
      </c>
      <c r="AX108" s="82">
        <f t="shared" si="31"/>
        <v>595.8921237358398</v>
      </c>
    </row>
    <row r="109" spans="1:50" ht="15">
      <c r="A109" s="2" t="s">
        <v>129</v>
      </c>
      <c r="B109" s="2" t="s">
        <v>130</v>
      </c>
      <c r="C109" s="3">
        <v>137.5</v>
      </c>
      <c r="D109" s="4">
        <v>43.4</v>
      </c>
      <c r="E109" s="5">
        <v>1793659.22</v>
      </c>
      <c r="F109" s="5">
        <v>-125614.54</v>
      </c>
      <c r="G109" s="5">
        <v>0</v>
      </c>
      <c r="H109" s="5">
        <f t="shared" si="16"/>
        <v>1668044.68</v>
      </c>
      <c r="I109" s="5">
        <v>1488525.27</v>
      </c>
      <c r="J109" s="5">
        <v>92639.64</v>
      </c>
      <c r="K109" s="5">
        <v>86879.76999999992</v>
      </c>
      <c r="L109" s="5">
        <v>0</v>
      </c>
      <c r="M109" s="32">
        <f t="shared" si="17"/>
        <v>12131.234036363636</v>
      </c>
      <c r="N109" s="57">
        <f t="shared" si="18"/>
        <v>-0.07003255612847127</v>
      </c>
      <c r="P109" s="3">
        <v>137.5</v>
      </c>
      <c r="Q109" s="4">
        <v>43.4</v>
      </c>
      <c r="R109" s="5">
        <v>1793659.22</v>
      </c>
      <c r="S109" s="5">
        <v>-145289.47</v>
      </c>
      <c r="T109" s="5">
        <v>0</v>
      </c>
      <c r="U109" s="5">
        <f t="shared" si="19"/>
        <v>1648369.75</v>
      </c>
      <c r="V109" s="5">
        <v>1488525.27</v>
      </c>
      <c r="W109" s="5">
        <v>92639.64</v>
      </c>
      <c r="X109" s="5">
        <v>67204.83999999998</v>
      </c>
      <c r="Y109" s="5">
        <v>0</v>
      </c>
      <c r="Z109" s="32">
        <f t="shared" si="20"/>
        <v>11988.143636363637</v>
      </c>
      <c r="AA109" s="42">
        <f t="shared" si="21"/>
        <v>-19674.929999999935</v>
      </c>
      <c r="AB109" s="5">
        <f t="shared" si="22"/>
        <v>0</v>
      </c>
      <c r="AC109" s="5">
        <f t="shared" si="23"/>
        <v>19674.929999999935</v>
      </c>
      <c r="AD109" s="56">
        <f t="shared" si="24"/>
        <v>-0.011795205629623743</v>
      </c>
      <c r="AF109" s="3">
        <v>137.5</v>
      </c>
      <c r="AG109" s="4">
        <v>43.4</v>
      </c>
      <c r="AH109" s="5">
        <v>1793659.22</v>
      </c>
      <c r="AI109" s="5">
        <v>-193988.99</v>
      </c>
      <c r="AJ109" s="5">
        <v>0</v>
      </c>
      <c r="AK109" s="5">
        <f t="shared" si="25"/>
        <v>1599670.23</v>
      </c>
      <c r="AL109" s="5">
        <v>1488525.27</v>
      </c>
      <c r="AM109" s="5">
        <v>92639.64</v>
      </c>
      <c r="AN109" s="5">
        <v>18505.319999999963</v>
      </c>
      <c r="AO109" s="5">
        <v>0</v>
      </c>
      <c r="AP109" s="32">
        <f t="shared" si="26"/>
        <v>11633.965309090909</v>
      </c>
      <c r="AQ109" s="42">
        <f t="shared" si="27"/>
        <v>-48699.52000000002</v>
      </c>
      <c r="AR109" s="5">
        <f t="shared" si="28"/>
        <v>0</v>
      </c>
      <c r="AS109" s="5">
        <f t="shared" si="29"/>
        <v>48699.52000000002</v>
      </c>
      <c r="AT109" s="53">
        <f t="shared" si="30"/>
        <v>-0.029195572866789168</v>
      </c>
      <c r="AU109" s="78"/>
      <c r="AV109" s="5">
        <v>1668044.68</v>
      </c>
      <c r="AW109" s="5">
        <v>18505.319999999963</v>
      </c>
      <c r="AX109" s="82">
        <f t="shared" si="31"/>
        <v>524.0321086611461</v>
      </c>
    </row>
    <row r="110" spans="1:50" ht="15">
      <c r="A110" s="2" t="s">
        <v>129</v>
      </c>
      <c r="B110" s="2" t="s">
        <v>131</v>
      </c>
      <c r="C110" s="3">
        <v>464.90000000000003</v>
      </c>
      <c r="D110" s="4">
        <v>133.4</v>
      </c>
      <c r="E110" s="5">
        <v>3681362.62</v>
      </c>
      <c r="F110" s="5">
        <v>-257815.23</v>
      </c>
      <c r="G110" s="5">
        <v>0</v>
      </c>
      <c r="H110" s="5">
        <f t="shared" si="16"/>
        <v>3423547.39</v>
      </c>
      <c r="I110" s="5">
        <v>1910592.91</v>
      </c>
      <c r="J110" s="5">
        <v>320578.79</v>
      </c>
      <c r="K110" s="5">
        <v>1192375.6900000002</v>
      </c>
      <c r="L110" s="5">
        <v>0</v>
      </c>
      <c r="M110" s="32">
        <f t="shared" si="17"/>
        <v>7364.051172295117</v>
      </c>
      <c r="N110" s="57">
        <f t="shared" si="18"/>
        <v>-0.07003255495651227</v>
      </c>
      <c r="P110" s="3">
        <v>464.90000000000003</v>
      </c>
      <c r="Q110" s="4">
        <v>133.4</v>
      </c>
      <c r="R110" s="5">
        <v>3681362.62</v>
      </c>
      <c r="S110" s="5">
        <v>-298196.69</v>
      </c>
      <c r="T110" s="5">
        <v>0</v>
      </c>
      <c r="U110" s="5">
        <f t="shared" si="19"/>
        <v>3383165.93</v>
      </c>
      <c r="V110" s="5">
        <v>1910592.91</v>
      </c>
      <c r="W110" s="5">
        <v>320578.79</v>
      </c>
      <c r="X110" s="5">
        <v>1151994.2300000002</v>
      </c>
      <c r="Y110" s="5">
        <v>0</v>
      </c>
      <c r="Z110" s="32">
        <f t="shared" si="20"/>
        <v>7277.190643149064</v>
      </c>
      <c r="AA110" s="42">
        <f t="shared" si="21"/>
        <v>-40381.45999999996</v>
      </c>
      <c r="AB110" s="5">
        <f t="shared" si="22"/>
        <v>0</v>
      </c>
      <c r="AC110" s="5">
        <f t="shared" si="23"/>
        <v>40381.45999999996</v>
      </c>
      <c r="AD110" s="56">
        <f t="shared" si="24"/>
        <v>-0.011795209880240612</v>
      </c>
      <c r="AF110" s="3">
        <v>464.90000000000003</v>
      </c>
      <c r="AG110" s="4">
        <v>133.4</v>
      </c>
      <c r="AH110" s="5">
        <v>3681362.62</v>
      </c>
      <c r="AI110" s="5">
        <v>-398149.1</v>
      </c>
      <c r="AJ110" s="5">
        <v>0</v>
      </c>
      <c r="AK110" s="5">
        <f t="shared" si="25"/>
        <v>3283213.52</v>
      </c>
      <c r="AL110" s="5">
        <v>1910592.91</v>
      </c>
      <c r="AM110" s="5">
        <v>320578.79</v>
      </c>
      <c r="AN110" s="5">
        <v>1052041.82</v>
      </c>
      <c r="AO110" s="5">
        <v>0</v>
      </c>
      <c r="AP110" s="32">
        <f t="shared" si="26"/>
        <v>7062.192987739299</v>
      </c>
      <c r="AQ110" s="42">
        <f t="shared" si="27"/>
        <v>-99952.41000000015</v>
      </c>
      <c r="AR110" s="5">
        <f t="shared" si="28"/>
        <v>0</v>
      </c>
      <c r="AS110" s="5">
        <f t="shared" si="29"/>
        <v>99952.41000000015</v>
      </c>
      <c r="AT110" s="53">
        <f t="shared" si="30"/>
        <v>-0.029195567817158256</v>
      </c>
      <c r="AU110" s="78"/>
      <c r="AV110" s="5">
        <v>3423547.39</v>
      </c>
      <c r="AW110" s="5">
        <v>1052041.82</v>
      </c>
      <c r="AX110" s="82">
        <f t="shared" si="31"/>
        <v>1075.5399896620656</v>
      </c>
    </row>
    <row r="111" spans="1:50" ht="15">
      <c r="A111" s="2" t="s">
        <v>129</v>
      </c>
      <c r="B111" s="2" t="s">
        <v>132</v>
      </c>
      <c r="C111" s="3">
        <v>21025.2</v>
      </c>
      <c r="D111" s="4">
        <v>8551</v>
      </c>
      <c r="E111" s="5">
        <v>148505520.85</v>
      </c>
      <c r="F111" s="5">
        <v>-10400220.88</v>
      </c>
      <c r="G111" s="5">
        <v>-2808864.4050000003</v>
      </c>
      <c r="H111" s="5">
        <f t="shared" si="16"/>
        <v>135296435.565</v>
      </c>
      <c r="I111" s="5">
        <v>50426037.58</v>
      </c>
      <c r="J111" s="5">
        <v>6023933.29</v>
      </c>
      <c r="K111" s="5">
        <v>78846464.695</v>
      </c>
      <c r="L111" s="5">
        <v>0</v>
      </c>
      <c r="M111" s="32">
        <f t="shared" si="17"/>
        <v>6434.9654493179605</v>
      </c>
      <c r="N111" s="57">
        <f t="shared" si="18"/>
        <v>-0.07003255380993467</v>
      </c>
      <c r="P111" s="3">
        <v>21025.2</v>
      </c>
      <c r="Q111" s="4">
        <v>8551</v>
      </c>
      <c r="R111" s="5">
        <v>148505520.85</v>
      </c>
      <c r="S111" s="5">
        <v>-12029201.9</v>
      </c>
      <c r="T111" s="5">
        <v>-2775585.645</v>
      </c>
      <c r="U111" s="5">
        <f t="shared" si="19"/>
        <v>133700733.30499999</v>
      </c>
      <c r="V111" s="5">
        <v>50426037.58</v>
      </c>
      <c r="W111" s="5">
        <v>6023933.29</v>
      </c>
      <c r="X111" s="5">
        <v>77250618.38999999</v>
      </c>
      <c r="Y111" s="5">
        <v>0</v>
      </c>
      <c r="Z111" s="32">
        <f t="shared" si="20"/>
        <v>6359.070701111047</v>
      </c>
      <c r="AA111" s="42">
        <f t="shared" si="21"/>
        <v>-1595702.2600000054</v>
      </c>
      <c r="AB111" s="5">
        <f t="shared" si="22"/>
        <v>0</v>
      </c>
      <c r="AC111" s="5">
        <f t="shared" si="23"/>
        <v>1595702.2600000054</v>
      </c>
      <c r="AD111" s="56">
        <f t="shared" si="24"/>
        <v>-0.011794118990173895</v>
      </c>
      <c r="AF111" s="3">
        <v>21025.2</v>
      </c>
      <c r="AG111" s="4">
        <v>8551</v>
      </c>
      <c r="AH111" s="5">
        <v>148505520.85</v>
      </c>
      <c r="AI111" s="5">
        <v>-16061264.87</v>
      </c>
      <c r="AJ111" s="5">
        <v>-2693724.435</v>
      </c>
      <c r="AK111" s="5">
        <f t="shared" si="25"/>
        <v>129750531.54499999</v>
      </c>
      <c r="AL111" s="5">
        <v>50426037.58</v>
      </c>
      <c r="AM111" s="5">
        <v>6023933.29</v>
      </c>
      <c r="AN111" s="5">
        <v>73300560.67499998</v>
      </c>
      <c r="AO111" s="5">
        <v>0</v>
      </c>
      <c r="AP111" s="32">
        <f t="shared" si="26"/>
        <v>6171.191310665296</v>
      </c>
      <c r="AQ111" s="42">
        <f t="shared" si="27"/>
        <v>-3950201.7600000054</v>
      </c>
      <c r="AR111" s="5">
        <f t="shared" si="28"/>
        <v>0</v>
      </c>
      <c r="AS111" s="5">
        <f t="shared" si="29"/>
        <v>3950201.7600000054</v>
      </c>
      <c r="AT111" s="53">
        <f t="shared" si="30"/>
        <v>-0.029196643233828756</v>
      </c>
      <c r="AU111" s="78"/>
      <c r="AV111" s="5">
        <v>135296435.565</v>
      </c>
      <c r="AW111" s="5">
        <v>73300560.67499998</v>
      </c>
      <c r="AX111" s="82">
        <f t="shared" si="31"/>
        <v>42504.66265895458</v>
      </c>
    </row>
    <row r="112" spans="1:50" ht="15">
      <c r="A112" s="2" t="s">
        <v>133</v>
      </c>
      <c r="B112" s="2" t="s">
        <v>134</v>
      </c>
      <c r="C112" s="3">
        <v>105.8</v>
      </c>
      <c r="D112" s="4">
        <v>29.5</v>
      </c>
      <c r="E112" s="5">
        <v>1481847.92</v>
      </c>
      <c r="F112" s="5">
        <v>-103777.59</v>
      </c>
      <c r="G112" s="5">
        <v>0</v>
      </c>
      <c r="H112" s="5">
        <f t="shared" si="16"/>
        <v>1378070.3299999998</v>
      </c>
      <c r="I112" s="5">
        <v>685585.38</v>
      </c>
      <c r="J112" s="5">
        <v>70244.54</v>
      </c>
      <c r="K112" s="5">
        <v>622240.4099999998</v>
      </c>
      <c r="L112" s="5">
        <v>0</v>
      </c>
      <c r="M112" s="32">
        <f t="shared" si="17"/>
        <v>13025.239413988656</v>
      </c>
      <c r="N112" s="57">
        <f t="shared" si="18"/>
        <v>-0.07003255097864564</v>
      </c>
      <c r="P112" s="3">
        <v>105.8</v>
      </c>
      <c r="Q112" s="4">
        <v>29.5</v>
      </c>
      <c r="R112" s="5">
        <v>1481847.92</v>
      </c>
      <c r="S112" s="5">
        <v>-120032.22</v>
      </c>
      <c r="T112" s="5">
        <v>0</v>
      </c>
      <c r="U112" s="5">
        <f t="shared" si="19"/>
        <v>1361815.7</v>
      </c>
      <c r="V112" s="5">
        <v>685585.38</v>
      </c>
      <c r="W112" s="5">
        <v>70244.54</v>
      </c>
      <c r="X112" s="5">
        <v>605985.7799999999</v>
      </c>
      <c r="Y112" s="5">
        <v>0</v>
      </c>
      <c r="Z112" s="32">
        <f t="shared" si="20"/>
        <v>12871.603969754253</v>
      </c>
      <c r="AA112" s="42">
        <f t="shared" si="21"/>
        <v>-16254.629999999888</v>
      </c>
      <c r="AB112" s="5">
        <f t="shared" si="22"/>
        <v>0</v>
      </c>
      <c r="AC112" s="5">
        <f t="shared" si="23"/>
        <v>16254.629999999888</v>
      </c>
      <c r="AD112" s="56">
        <f t="shared" si="24"/>
        <v>-0.011795210771281818</v>
      </c>
      <c r="AF112" s="3">
        <v>105.8</v>
      </c>
      <c r="AG112" s="4">
        <v>29.5</v>
      </c>
      <c r="AH112" s="5">
        <v>1481847.92</v>
      </c>
      <c r="AI112" s="5">
        <v>-160265.77</v>
      </c>
      <c r="AJ112" s="5">
        <v>0</v>
      </c>
      <c r="AK112" s="5">
        <f t="shared" si="25"/>
        <v>1321582.15</v>
      </c>
      <c r="AL112" s="5">
        <v>685585.38</v>
      </c>
      <c r="AM112" s="5">
        <v>70244.54</v>
      </c>
      <c r="AN112" s="5">
        <v>565752.2299999999</v>
      </c>
      <c r="AO112" s="5">
        <v>0</v>
      </c>
      <c r="AP112" s="32">
        <f t="shared" si="26"/>
        <v>12491.324669187145</v>
      </c>
      <c r="AQ112" s="42">
        <f t="shared" si="27"/>
        <v>-40233.55000000005</v>
      </c>
      <c r="AR112" s="5">
        <f t="shared" si="28"/>
        <v>0</v>
      </c>
      <c r="AS112" s="5">
        <f t="shared" si="29"/>
        <v>40233.55000000005</v>
      </c>
      <c r="AT112" s="53">
        <f t="shared" si="30"/>
        <v>-0.02919557088207541</v>
      </c>
      <c r="AU112" s="78"/>
      <c r="AV112" s="5">
        <v>1378070.3299999998</v>
      </c>
      <c r="AW112" s="5">
        <v>565752.2299999999</v>
      </c>
      <c r="AX112" s="82">
        <f t="shared" si="31"/>
        <v>432.93390732990525</v>
      </c>
    </row>
    <row r="113" spans="1:50" ht="15">
      <c r="A113" s="2" t="s">
        <v>135</v>
      </c>
      <c r="B113" s="2" t="s">
        <v>135</v>
      </c>
      <c r="C113" s="3">
        <v>2267.3</v>
      </c>
      <c r="D113" s="4">
        <v>835.4</v>
      </c>
      <c r="E113" s="5">
        <v>15688718.39</v>
      </c>
      <c r="F113" s="5">
        <v>-1098721.02</v>
      </c>
      <c r="G113" s="5">
        <v>0</v>
      </c>
      <c r="H113" s="5">
        <f t="shared" si="16"/>
        <v>14589997.370000001</v>
      </c>
      <c r="I113" s="5">
        <v>9768545.54</v>
      </c>
      <c r="J113" s="5">
        <v>690897.37</v>
      </c>
      <c r="K113" s="5">
        <v>4130554.460000002</v>
      </c>
      <c r="L113" s="5">
        <v>0</v>
      </c>
      <c r="M113" s="32">
        <f t="shared" si="17"/>
        <v>6434.96554051074</v>
      </c>
      <c r="N113" s="57">
        <f t="shared" si="18"/>
        <v>-0.07003255413777619</v>
      </c>
      <c r="P113" s="3">
        <v>2267.3</v>
      </c>
      <c r="Q113" s="4">
        <v>835.4</v>
      </c>
      <c r="R113" s="5">
        <v>15688718.39</v>
      </c>
      <c r="S113" s="5">
        <v>-1270813.1</v>
      </c>
      <c r="T113" s="5">
        <v>0</v>
      </c>
      <c r="U113" s="5">
        <f t="shared" si="19"/>
        <v>14417905.290000001</v>
      </c>
      <c r="V113" s="5">
        <v>9768545.54</v>
      </c>
      <c r="W113" s="5">
        <v>690897.37</v>
      </c>
      <c r="X113" s="5">
        <v>3958462.3800000018</v>
      </c>
      <c r="Y113" s="5">
        <v>0</v>
      </c>
      <c r="Z113" s="32">
        <f t="shared" si="20"/>
        <v>6359.063771887267</v>
      </c>
      <c r="AA113" s="42">
        <f t="shared" si="21"/>
        <v>-172092.08000000007</v>
      </c>
      <c r="AB113" s="5">
        <f t="shared" si="22"/>
        <v>0</v>
      </c>
      <c r="AC113" s="5">
        <f t="shared" si="23"/>
        <v>172092.08000000007</v>
      </c>
      <c r="AD113" s="56">
        <f t="shared" si="24"/>
        <v>-0.011795209802700607</v>
      </c>
      <c r="AF113" s="3">
        <v>2267.3</v>
      </c>
      <c r="AG113" s="4">
        <v>835.4</v>
      </c>
      <c r="AH113" s="5">
        <v>15688718.39</v>
      </c>
      <c r="AI113" s="5">
        <v>-1696776.39</v>
      </c>
      <c r="AJ113" s="5">
        <v>0</v>
      </c>
      <c r="AK113" s="5">
        <f t="shared" si="25"/>
        <v>13991942</v>
      </c>
      <c r="AL113" s="5">
        <v>9768545.54</v>
      </c>
      <c r="AM113" s="5">
        <v>690897.37</v>
      </c>
      <c r="AN113" s="5">
        <v>3532499.090000001</v>
      </c>
      <c r="AO113" s="5">
        <v>0</v>
      </c>
      <c r="AP113" s="32">
        <f t="shared" si="26"/>
        <v>6171.191284788073</v>
      </c>
      <c r="AQ113" s="42">
        <f t="shared" si="27"/>
        <v>-425963.29000000097</v>
      </c>
      <c r="AR113" s="5">
        <f t="shared" si="28"/>
        <v>0</v>
      </c>
      <c r="AS113" s="5">
        <f t="shared" si="29"/>
        <v>425963.29000000097</v>
      </c>
      <c r="AT113" s="53">
        <f t="shared" si="30"/>
        <v>-0.029195570033197404</v>
      </c>
      <c r="AU113" s="78"/>
      <c r="AV113" s="5">
        <v>14589997.370000001</v>
      </c>
      <c r="AW113" s="5">
        <v>3532499.090000001</v>
      </c>
      <c r="AX113" s="82">
        <f t="shared" si="31"/>
        <v>4583.586506304901</v>
      </c>
    </row>
    <row r="114" spans="1:50" ht="15">
      <c r="A114" s="2" t="s">
        <v>136</v>
      </c>
      <c r="B114" s="2" t="s">
        <v>136</v>
      </c>
      <c r="C114" s="3">
        <v>2873.4</v>
      </c>
      <c r="D114" s="4">
        <v>1521.2</v>
      </c>
      <c r="E114" s="5">
        <v>20064101.52</v>
      </c>
      <c r="F114" s="5">
        <v>-1405140.27</v>
      </c>
      <c r="G114" s="5">
        <v>0</v>
      </c>
      <c r="H114" s="5">
        <f t="shared" si="16"/>
        <v>18658961.25</v>
      </c>
      <c r="I114" s="5">
        <v>8076301.77</v>
      </c>
      <c r="J114" s="5">
        <v>799587.02</v>
      </c>
      <c r="K114" s="5">
        <v>9783072.46</v>
      </c>
      <c r="L114" s="5">
        <v>0</v>
      </c>
      <c r="M114" s="32">
        <f t="shared" si="17"/>
        <v>6493.687356441846</v>
      </c>
      <c r="N114" s="57">
        <f t="shared" si="18"/>
        <v>-0.07003255384246082</v>
      </c>
      <c r="P114" s="3">
        <v>2873.4</v>
      </c>
      <c r="Q114" s="4">
        <v>1521.2</v>
      </c>
      <c r="R114" s="5">
        <v>20064101.52</v>
      </c>
      <c r="S114" s="5">
        <v>-1625226.64</v>
      </c>
      <c r="T114" s="5">
        <v>0</v>
      </c>
      <c r="U114" s="5">
        <f t="shared" si="19"/>
        <v>18438874.88</v>
      </c>
      <c r="V114" s="5">
        <v>8076301.77</v>
      </c>
      <c r="W114" s="5">
        <v>799587.02</v>
      </c>
      <c r="X114" s="5">
        <v>9562986.09</v>
      </c>
      <c r="Y114" s="5">
        <v>0</v>
      </c>
      <c r="Z114" s="32">
        <f t="shared" si="20"/>
        <v>6417.092949119509</v>
      </c>
      <c r="AA114" s="42">
        <f t="shared" si="21"/>
        <v>-220086.37000000104</v>
      </c>
      <c r="AB114" s="5">
        <f t="shared" si="22"/>
        <v>0</v>
      </c>
      <c r="AC114" s="5">
        <f t="shared" si="23"/>
        <v>220086.37000000104</v>
      </c>
      <c r="AD114" s="56">
        <f t="shared" si="24"/>
        <v>-0.011795210196923532</v>
      </c>
      <c r="AF114" s="3">
        <v>2873.4</v>
      </c>
      <c r="AG114" s="4">
        <v>1521.2</v>
      </c>
      <c r="AH114" s="5">
        <v>20064101.52</v>
      </c>
      <c r="AI114" s="5">
        <v>-2169985.65</v>
      </c>
      <c r="AJ114" s="5">
        <v>0</v>
      </c>
      <c r="AK114" s="5">
        <f t="shared" si="25"/>
        <v>17894115.87</v>
      </c>
      <c r="AL114" s="5">
        <v>8076301.77</v>
      </c>
      <c r="AM114" s="5">
        <v>799587.02</v>
      </c>
      <c r="AN114" s="5">
        <v>9018227.080000002</v>
      </c>
      <c r="AO114" s="5">
        <v>0</v>
      </c>
      <c r="AP114" s="32">
        <f t="shared" si="26"/>
        <v>6227.506045103362</v>
      </c>
      <c r="AQ114" s="42">
        <f t="shared" si="27"/>
        <v>-544759.0099999979</v>
      </c>
      <c r="AR114" s="5">
        <f t="shared" si="28"/>
        <v>0</v>
      </c>
      <c r="AS114" s="5">
        <f t="shared" si="29"/>
        <v>544759.0099999979</v>
      </c>
      <c r="AT114" s="53">
        <f t="shared" si="30"/>
        <v>-0.029195570037426274</v>
      </c>
      <c r="AU114" s="78"/>
      <c r="AV114" s="5">
        <v>18658961.25</v>
      </c>
      <c r="AW114" s="5">
        <v>9018227.080000002</v>
      </c>
      <c r="AX114" s="82">
        <f t="shared" si="31"/>
        <v>5861.890227822983</v>
      </c>
    </row>
    <row r="115" spans="1:50" ht="15">
      <c r="A115" s="2" t="s">
        <v>136</v>
      </c>
      <c r="B115" s="2" t="s">
        <v>55</v>
      </c>
      <c r="C115" s="3">
        <v>664.8</v>
      </c>
      <c r="D115" s="4">
        <v>195.1</v>
      </c>
      <c r="E115" s="5">
        <v>5138552.85</v>
      </c>
      <c r="F115" s="5">
        <v>-359865.98</v>
      </c>
      <c r="G115" s="5">
        <v>0</v>
      </c>
      <c r="H115" s="5">
        <f t="shared" si="16"/>
        <v>4778686.869999999</v>
      </c>
      <c r="I115" s="5">
        <v>1287153.99</v>
      </c>
      <c r="J115" s="5">
        <v>133678.8</v>
      </c>
      <c r="K115" s="5">
        <v>3357854.079999999</v>
      </c>
      <c r="L115" s="5">
        <v>0</v>
      </c>
      <c r="M115" s="32">
        <f t="shared" si="17"/>
        <v>7188.157145006016</v>
      </c>
      <c r="N115" s="57">
        <f t="shared" si="18"/>
        <v>-0.07003255400983177</v>
      </c>
      <c r="P115" s="3">
        <v>664.8</v>
      </c>
      <c r="Q115" s="4">
        <v>195.1</v>
      </c>
      <c r="R115" s="5">
        <v>5138552.85</v>
      </c>
      <c r="S115" s="5">
        <v>-416231.59</v>
      </c>
      <c r="T115" s="5">
        <v>0</v>
      </c>
      <c r="U115" s="5">
        <f t="shared" si="19"/>
        <v>4722321.26</v>
      </c>
      <c r="V115" s="5">
        <v>1287153.99</v>
      </c>
      <c r="W115" s="5">
        <v>133678.8</v>
      </c>
      <c r="X115" s="5">
        <v>3301488.4699999997</v>
      </c>
      <c r="Y115" s="5">
        <v>0</v>
      </c>
      <c r="Z115" s="32">
        <f t="shared" si="20"/>
        <v>7103.371329723225</v>
      </c>
      <c r="AA115" s="42">
        <f t="shared" si="21"/>
        <v>-56365.609999999404</v>
      </c>
      <c r="AB115" s="5">
        <f t="shared" si="22"/>
        <v>0</v>
      </c>
      <c r="AC115" s="5">
        <f t="shared" si="23"/>
        <v>56365.609999999404</v>
      </c>
      <c r="AD115" s="56">
        <f t="shared" si="24"/>
        <v>-0.011795208921064839</v>
      </c>
      <c r="AF115" s="3">
        <v>664.8</v>
      </c>
      <c r="AG115" s="4">
        <v>195.1</v>
      </c>
      <c r="AH115" s="5">
        <v>5138552.85</v>
      </c>
      <c r="AI115" s="5">
        <v>-555748.08</v>
      </c>
      <c r="AJ115" s="5">
        <v>0</v>
      </c>
      <c r="AK115" s="5">
        <f t="shared" si="25"/>
        <v>4582804.77</v>
      </c>
      <c r="AL115" s="5">
        <v>1287153.99</v>
      </c>
      <c r="AM115" s="5">
        <v>133678.8</v>
      </c>
      <c r="AN115" s="5">
        <v>3161971.9799999995</v>
      </c>
      <c r="AO115" s="5">
        <v>0</v>
      </c>
      <c r="AP115" s="32">
        <f t="shared" si="26"/>
        <v>6893.508980144404</v>
      </c>
      <c r="AQ115" s="42">
        <f t="shared" si="27"/>
        <v>-139516.49000000022</v>
      </c>
      <c r="AR115" s="5">
        <f t="shared" si="28"/>
        <v>0</v>
      </c>
      <c r="AS115" s="5">
        <f t="shared" si="29"/>
        <v>139516.49000000022</v>
      </c>
      <c r="AT115" s="53">
        <f t="shared" si="30"/>
        <v>-0.029195570623358348</v>
      </c>
      <c r="AU115" s="78"/>
      <c r="AV115" s="5">
        <v>4778686.869999999</v>
      </c>
      <c r="AW115" s="5">
        <v>3161971.9799999995</v>
      </c>
      <c r="AX115" s="82">
        <f t="shared" si="31"/>
        <v>1501.269952263768</v>
      </c>
    </row>
    <row r="116" spans="1:50" ht="15">
      <c r="A116" s="2" t="s">
        <v>136</v>
      </c>
      <c r="B116" s="2" t="s">
        <v>137</v>
      </c>
      <c r="C116" s="3">
        <v>374.7</v>
      </c>
      <c r="D116" s="4">
        <v>195.1</v>
      </c>
      <c r="E116" s="5">
        <v>3396718.76</v>
      </c>
      <c r="F116" s="5">
        <v>-237880.89</v>
      </c>
      <c r="G116" s="5">
        <v>0</v>
      </c>
      <c r="H116" s="5">
        <f t="shared" si="16"/>
        <v>3158837.8699999996</v>
      </c>
      <c r="I116" s="5">
        <v>838709.18</v>
      </c>
      <c r="J116" s="5">
        <v>86999.65</v>
      </c>
      <c r="K116" s="5">
        <v>2233129.0399999996</v>
      </c>
      <c r="L116" s="5">
        <v>0</v>
      </c>
      <c r="M116" s="32">
        <f t="shared" si="17"/>
        <v>8430.311902855618</v>
      </c>
      <c r="N116" s="57">
        <f t="shared" si="18"/>
        <v>-0.0700325540051482</v>
      </c>
      <c r="P116" s="3">
        <v>374.7</v>
      </c>
      <c r="Q116" s="4">
        <v>195.1</v>
      </c>
      <c r="R116" s="5">
        <v>3396718.76</v>
      </c>
      <c r="S116" s="5">
        <v>-275140.05</v>
      </c>
      <c r="T116" s="5">
        <v>0</v>
      </c>
      <c r="U116" s="5">
        <f t="shared" si="19"/>
        <v>3121578.71</v>
      </c>
      <c r="V116" s="5">
        <v>838709.18</v>
      </c>
      <c r="W116" s="5">
        <v>86999.65</v>
      </c>
      <c r="X116" s="5">
        <v>2195869.88</v>
      </c>
      <c r="Y116" s="5">
        <v>0</v>
      </c>
      <c r="Z116" s="32">
        <f t="shared" si="20"/>
        <v>8330.87459300774</v>
      </c>
      <c r="AA116" s="42">
        <f t="shared" si="21"/>
        <v>-37259.15999999968</v>
      </c>
      <c r="AB116" s="5">
        <f t="shared" si="22"/>
        <v>0</v>
      </c>
      <c r="AC116" s="5">
        <f t="shared" si="23"/>
        <v>37259.15999999968</v>
      </c>
      <c r="AD116" s="56">
        <f t="shared" si="24"/>
        <v>-0.011795211255967273</v>
      </c>
      <c r="AF116" s="3">
        <v>374.7</v>
      </c>
      <c r="AG116" s="4">
        <v>195.1</v>
      </c>
      <c r="AH116" s="5">
        <v>3396718.76</v>
      </c>
      <c r="AI116" s="5">
        <v>-367364.12</v>
      </c>
      <c r="AJ116" s="5">
        <v>0</v>
      </c>
      <c r="AK116" s="5">
        <f t="shared" si="25"/>
        <v>3029354.6399999997</v>
      </c>
      <c r="AL116" s="5">
        <v>838709.18</v>
      </c>
      <c r="AM116" s="5">
        <v>86999.65</v>
      </c>
      <c r="AN116" s="5">
        <v>2103645.8099999996</v>
      </c>
      <c r="AO116" s="5">
        <v>0</v>
      </c>
      <c r="AP116" s="32">
        <f t="shared" si="26"/>
        <v>8084.746837469976</v>
      </c>
      <c r="AQ116" s="42">
        <f t="shared" si="27"/>
        <v>-92224.0700000003</v>
      </c>
      <c r="AR116" s="5">
        <f t="shared" si="28"/>
        <v>0</v>
      </c>
      <c r="AS116" s="5">
        <f t="shared" si="29"/>
        <v>92224.0700000003</v>
      </c>
      <c r="AT116" s="53">
        <f t="shared" si="30"/>
        <v>-0.029195569318662216</v>
      </c>
      <c r="AU116" s="78"/>
      <c r="AV116" s="5">
        <v>3158837.8699999996</v>
      </c>
      <c r="AW116" s="5">
        <v>2103645.8099999996</v>
      </c>
      <c r="AX116" s="82">
        <f t="shared" si="31"/>
        <v>992.3789750852377</v>
      </c>
    </row>
    <row r="117" spans="1:50" ht="15">
      <c r="A117" s="2" t="s">
        <v>138</v>
      </c>
      <c r="B117" s="2" t="s">
        <v>138</v>
      </c>
      <c r="C117" s="3">
        <v>6077.5</v>
      </c>
      <c r="D117" s="4">
        <v>3029.3</v>
      </c>
      <c r="E117" s="5">
        <v>44080823.519999996</v>
      </c>
      <c r="F117" s="5">
        <v>-3087092.65</v>
      </c>
      <c r="G117" s="5">
        <v>0</v>
      </c>
      <c r="H117" s="5">
        <f t="shared" si="16"/>
        <v>40993730.87</v>
      </c>
      <c r="I117" s="5">
        <v>12765519.06</v>
      </c>
      <c r="J117" s="5">
        <v>1496350.72</v>
      </c>
      <c r="K117" s="5">
        <v>26731861.089999996</v>
      </c>
      <c r="L117" s="5">
        <v>0</v>
      </c>
      <c r="M117" s="32">
        <f t="shared" si="17"/>
        <v>6745.163450431921</v>
      </c>
      <c r="N117" s="57">
        <f t="shared" si="18"/>
        <v>-0.07003255391994546</v>
      </c>
      <c r="P117" s="3">
        <v>6077.5</v>
      </c>
      <c r="Q117" s="4">
        <v>3029.3</v>
      </c>
      <c r="R117" s="5">
        <v>44080823.519999996</v>
      </c>
      <c r="S117" s="5">
        <v>-3570622.31</v>
      </c>
      <c r="T117" s="5">
        <v>0</v>
      </c>
      <c r="U117" s="5">
        <f t="shared" si="19"/>
        <v>40510201.20999999</v>
      </c>
      <c r="V117" s="5">
        <v>12765519.06</v>
      </c>
      <c r="W117" s="5">
        <v>1496350.72</v>
      </c>
      <c r="X117" s="5">
        <v>26248331.429999992</v>
      </c>
      <c r="Y117" s="5">
        <v>0</v>
      </c>
      <c r="Z117" s="32">
        <f t="shared" si="20"/>
        <v>6665.602831756478</v>
      </c>
      <c r="AA117" s="42">
        <f t="shared" si="21"/>
        <v>-483529.6600000039</v>
      </c>
      <c r="AB117" s="5">
        <f t="shared" si="22"/>
        <v>0</v>
      </c>
      <c r="AC117" s="5">
        <f t="shared" si="23"/>
        <v>483529.6600000039</v>
      </c>
      <c r="AD117" s="56">
        <f t="shared" si="24"/>
        <v>-0.01179520989522474</v>
      </c>
      <c r="AF117" s="3">
        <v>6077.5</v>
      </c>
      <c r="AG117" s="4">
        <v>3029.3</v>
      </c>
      <c r="AH117" s="5">
        <v>44080823.519999996</v>
      </c>
      <c r="AI117" s="5">
        <v>-4767457.65</v>
      </c>
      <c r="AJ117" s="5">
        <v>0</v>
      </c>
      <c r="AK117" s="5">
        <f t="shared" si="25"/>
        <v>39313365.87</v>
      </c>
      <c r="AL117" s="5">
        <v>12765519.06</v>
      </c>
      <c r="AM117" s="5">
        <v>1496350.72</v>
      </c>
      <c r="AN117" s="5">
        <v>25051496.089999996</v>
      </c>
      <c r="AO117" s="5">
        <v>0</v>
      </c>
      <c r="AP117" s="32">
        <f t="shared" si="26"/>
        <v>6468.6739399424105</v>
      </c>
      <c r="AQ117" s="42">
        <f t="shared" si="27"/>
        <v>-1196835.3399999961</v>
      </c>
      <c r="AR117" s="5">
        <f t="shared" si="28"/>
        <v>0</v>
      </c>
      <c r="AS117" s="5">
        <f t="shared" si="29"/>
        <v>1196835.3399999961</v>
      </c>
      <c r="AT117" s="53">
        <f t="shared" si="30"/>
        <v>-0.029195570020094545</v>
      </c>
      <c r="AU117" s="78"/>
      <c r="AV117" s="5">
        <v>40993730.87</v>
      </c>
      <c r="AW117" s="5">
        <v>25051496.089999996</v>
      </c>
      <c r="AX117" s="82">
        <f t="shared" si="31"/>
        <v>12878.570632588582</v>
      </c>
    </row>
    <row r="118" spans="1:50" ht="15">
      <c r="A118" s="2" t="s">
        <v>138</v>
      </c>
      <c r="B118" s="2" t="s">
        <v>139</v>
      </c>
      <c r="C118" s="3">
        <v>314.7</v>
      </c>
      <c r="D118" s="4">
        <v>124.8</v>
      </c>
      <c r="E118" s="5">
        <v>3251777.3000000003</v>
      </c>
      <c r="F118" s="5">
        <v>-227730.27</v>
      </c>
      <c r="G118" s="5">
        <v>0</v>
      </c>
      <c r="H118" s="5">
        <f t="shared" si="16"/>
        <v>3024047.0300000003</v>
      </c>
      <c r="I118" s="5">
        <v>897288.79</v>
      </c>
      <c r="J118" s="5">
        <v>97304.23</v>
      </c>
      <c r="K118" s="5">
        <v>2029454.0100000002</v>
      </c>
      <c r="L118" s="5">
        <v>0</v>
      </c>
      <c r="M118" s="32">
        <f t="shared" si="17"/>
        <v>9609.301016841437</v>
      </c>
      <c r="N118" s="57">
        <f t="shared" si="18"/>
        <v>-0.07003255419736154</v>
      </c>
      <c r="P118" s="3">
        <v>314.7</v>
      </c>
      <c r="Q118" s="4">
        <v>124.8</v>
      </c>
      <c r="R118" s="5">
        <v>3251777.3000000003</v>
      </c>
      <c r="S118" s="5">
        <v>-263399.54</v>
      </c>
      <c r="T118" s="5">
        <v>0</v>
      </c>
      <c r="U118" s="5">
        <f t="shared" si="19"/>
        <v>2988377.7600000002</v>
      </c>
      <c r="V118" s="5">
        <v>897288.79</v>
      </c>
      <c r="W118" s="5">
        <v>97304.23</v>
      </c>
      <c r="X118" s="5">
        <v>1993784.7400000002</v>
      </c>
      <c r="Y118" s="5">
        <v>0</v>
      </c>
      <c r="Z118" s="32">
        <f t="shared" si="20"/>
        <v>9495.957292659677</v>
      </c>
      <c r="AA118" s="42">
        <f t="shared" si="21"/>
        <v>-35669.27000000002</v>
      </c>
      <c r="AB118" s="5">
        <f t="shared" si="22"/>
        <v>0</v>
      </c>
      <c r="AC118" s="5">
        <f t="shared" si="23"/>
        <v>35669.27000000002</v>
      </c>
      <c r="AD118" s="56">
        <f t="shared" si="24"/>
        <v>-0.011795210076478213</v>
      </c>
      <c r="AF118" s="3">
        <v>314.7</v>
      </c>
      <c r="AG118" s="4">
        <v>124.8</v>
      </c>
      <c r="AH118" s="5">
        <v>3251777.3000000003</v>
      </c>
      <c r="AI118" s="5">
        <v>-351688.32</v>
      </c>
      <c r="AJ118" s="5">
        <v>0</v>
      </c>
      <c r="AK118" s="5">
        <f t="shared" si="25"/>
        <v>2900088.9800000004</v>
      </c>
      <c r="AL118" s="5">
        <v>897288.79</v>
      </c>
      <c r="AM118" s="5">
        <v>97304.23</v>
      </c>
      <c r="AN118" s="5">
        <v>1905495.9600000004</v>
      </c>
      <c r="AO118" s="5">
        <v>0</v>
      </c>
      <c r="AP118" s="32">
        <f t="shared" si="26"/>
        <v>9215.408261836672</v>
      </c>
      <c r="AQ118" s="42">
        <f t="shared" si="27"/>
        <v>-88288.7799999998</v>
      </c>
      <c r="AR118" s="5">
        <f t="shared" si="28"/>
        <v>0</v>
      </c>
      <c r="AS118" s="5">
        <f t="shared" si="29"/>
        <v>88288.7799999998</v>
      </c>
      <c r="AT118" s="53">
        <f t="shared" si="30"/>
        <v>-0.02919557107549342</v>
      </c>
      <c r="AU118" s="78"/>
      <c r="AV118" s="5">
        <v>3024047.0300000003</v>
      </c>
      <c r="AW118" s="5">
        <v>1905495.9600000004</v>
      </c>
      <c r="AX118" s="82">
        <f t="shared" si="31"/>
        <v>950.0331500840712</v>
      </c>
    </row>
    <row r="119" spans="1:50" ht="15">
      <c r="A119" s="2" t="s">
        <v>140</v>
      </c>
      <c r="B119" s="2" t="s">
        <v>141</v>
      </c>
      <c r="C119" s="3">
        <v>1444.9</v>
      </c>
      <c r="D119" s="4">
        <v>678.1</v>
      </c>
      <c r="E119" s="5">
        <v>10773193.530000001</v>
      </c>
      <c r="F119" s="5">
        <v>-754474.26</v>
      </c>
      <c r="G119" s="5">
        <v>0</v>
      </c>
      <c r="H119" s="5">
        <f t="shared" si="16"/>
        <v>10018719.270000001</v>
      </c>
      <c r="I119" s="5">
        <v>4574306.87</v>
      </c>
      <c r="J119" s="5">
        <v>424461.29</v>
      </c>
      <c r="K119" s="5">
        <v>5019951.110000001</v>
      </c>
      <c r="L119" s="5">
        <v>0</v>
      </c>
      <c r="M119" s="32">
        <f t="shared" si="17"/>
        <v>6933.849588206797</v>
      </c>
      <c r="N119" s="57">
        <f t="shared" si="18"/>
        <v>-0.07003255421886029</v>
      </c>
      <c r="P119" s="3">
        <v>1444.9</v>
      </c>
      <c r="Q119" s="4">
        <v>678.1</v>
      </c>
      <c r="R119" s="5">
        <v>10773193.530000001</v>
      </c>
      <c r="S119" s="5">
        <v>-872647.15</v>
      </c>
      <c r="T119" s="5">
        <v>0</v>
      </c>
      <c r="U119" s="5">
        <f t="shared" si="19"/>
        <v>9900546.38</v>
      </c>
      <c r="V119" s="5">
        <v>4574306.87</v>
      </c>
      <c r="W119" s="5">
        <v>424461.29</v>
      </c>
      <c r="X119" s="5">
        <v>4901778.220000001</v>
      </c>
      <c r="Y119" s="5">
        <v>0</v>
      </c>
      <c r="Z119" s="32">
        <f t="shared" si="20"/>
        <v>6852.063381548896</v>
      </c>
      <c r="AA119" s="42">
        <f t="shared" si="21"/>
        <v>-118172.8900000006</v>
      </c>
      <c r="AB119" s="5">
        <f t="shared" si="22"/>
        <v>0</v>
      </c>
      <c r="AC119" s="5">
        <f t="shared" si="23"/>
        <v>118172.8900000006</v>
      </c>
      <c r="AD119" s="56">
        <f t="shared" si="24"/>
        <v>-0.011795209229372945</v>
      </c>
      <c r="AF119" s="3">
        <v>1444.9</v>
      </c>
      <c r="AG119" s="4">
        <v>678.1</v>
      </c>
      <c r="AH119" s="5">
        <v>10773193.530000001</v>
      </c>
      <c r="AI119" s="5">
        <v>-1165149.37</v>
      </c>
      <c r="AJ119" s="5">
        <v>0</v>
      </c>
      <c r="AK119" s="5">
        <f t="shared" si="25"/>
        <v>9608044.16</v>
      </c>
      <c r="AL119" s="5">
        <v>4574306.87</v>
      </c>
      <c r="AM119" s="5">
        <v>424461.29</v>
      </c>
      <c r="AN119" s="5">
        <v>4609276</v>
      </c>
      <c r="AO119" s="5">
        <v>0</v>
      </c>
      <c r="AP119" s="32">
        <f t="shared" si="26"/>
        <v>6649.625690359194</v>
      </c>
      <c r="AQ119" s="42">
        <f t="shared" si="27"/>
        <v>-292502.22000000067</v>
      </c>
      <c r="AR119" s="5">
        <f t="shared" si="28"/>
        <v>0</v>
      </c>
      <c r="AS119" s="5">
        <f t="shared" si="29"/>
        <v>292502.22000000067</v>
      </c>
      <c r="AT119" s="53">
        <f t="shared" si="30"/>
        <v>-0.02919557002419139</v>
      </c>
      <c r="AU119" s="78"/>
      <c r="AV119" s="5">
        <v>10018719.270000001</v>
      </c>
      <c r="AW119" s="5">
        <v>4609276</v>
      </c>
      <c r="AX119" s="82">
        <f t="shared" si="31"/>
        <v>3147.4759927546784</v>
      </c>
    </row>
    <row r="120" spans="1:50" ht="15">
      <c r="A120" s="2" t="s">
        <v>140</v>
      </c>
      <c r="B120" s="2" t="s">
        <v>142</v>
      </c>
      <c r="C120" s="3">
        <v>3003.3</v>
      </c>
      <c r="D120" s="4">
        <v>1884.2</v>
      </c>
      <c r="E120" s="5">
        <v>22176226.759999998</v>
      </c>
      <c r="F120" s="5">
        <v>-1553057.79</v>
      </c>
      <c r="G120" s="5">
        <v>0</v>
      </c>
      <c r="H120" s="5">
        <f t="shared" si="16"/>
        <v>20623168.97</v>
      </c>
      <c r="I120" s="5">
        <v>5368442.94</v>
      </c>
      <c r="J120" s="5">
        <v>488842.56</v>
      </c>
      <c r="K120" s="5">
        <v>14765883.469999997</v>
      </c>
      <c r="L120" s="5">
        <v>0</v>
      </c>
      <c r="M120" s="32">
        <f t="shared" si="17"/>
        <v>6866.836136916058</v>
      </c>
      <c r="N120" s="57">
        <f t="shared" si="18"/>
        <v>-0.07003255363537779</v>
      </c>
      <c r="P120" s="3">
        <v>3003.3</v>
      </c>
      <c r="Q120" s="4">
        <v>1884.2</v>
      </c>
      <c r="R120" s="5">
        <v>22176226.759999998</v>
      </c>
      <c r="S120" s="5">
        <v>-1796312.4</v>
      </c>
      <c r="T120" s="5">
        <v>0</v>
      </c>
      <c r="U120" s="5">
        <f t="shared" si="19"/>
        <v>20379914.36</v>
      </c>
      <c r="V120" s="5">
        <v>5368442.94</v>
      </c>
      <c r="W120" s="5">
        <v>488842.56</v>
      </c>
      <c r="X120" s="5">
        <v>14522628.859999998</v>
      </c>
      <c r="Y120" s="5">
        <v>0</v>
      </c>
      <c r="Z120" s="32">
        <f t="shared" si="20"/>
        <v>6785.840362268171</v>
      </c>
      <c r="AA120" s="42">
        <f t="shared" si="21"/>
        <v>-243254.6099999994</v>
      </c>
      <c r="AB120" s="5">
        <f t="shared" si="22"/>
        <v>0</v>
      </c>
      <c r="AC120" s="5">
        <f t="shared" si="23"/>
        <v>243254.6099999994</v>
      </c>
      <c r="AD120" s="56">
        <f t="shared" si="24"/>
        <v>-0.011795210054955945</v>
      </c>
      <c r="AF120" s="3">
        <v>3003.3</v>
      </c>
      <c r="AG120" s="4">
        <v>1884.2</v>
      </c>
      <c r="AH120" s="5">
        <v>22176226.759999998</v>
      </c>
      <c r="AI120" s="5">
        <v>-2398417.58</v>
      </c>
      <c r="AJ120" s="5">
        <v>0</v>
      </c>
      <c r="AK120" s="5">
        <f t="shared" si="25"/>
        <v>19777809.18</v>
      </c>
      <c r="AL120" s="5">
        <v>5368442.94</v>
      </c>
      <c r="AM120" s="5">
        <v>488842.56</v>
      </c>
      <c r="AN120" s="5">
        <v>13920523.679999998</v>
      </c>
      <c r="AO120" s="5">
        <v>0</v>
      </c>
      <c r="AP120" s="32">
        <f t="shared" si="26"/>
        <v>6585.359164918589</v>
      </c>
      <c r="AQ120" s="42">
        <f t="shared" si="27"/>
        <v>-602105.1799999997</v>
      </c>
      <c r="AR120" s="5">
        <f t="shared" si="28"/>
        <v>0</v>
      </c>
      <c r="AS120" s="5">
        <f t="shared" si="29"/>
        <v>602105.1799999997</v>
      </c>
      <c r="AT120" s="53">
        <f t="shared" si="30"/>
        <v>-0.029195570325582204</v>
      </c>
      <c r="AU120" s="78"/>
      <c r="AV120" s="5">
        <v>20623168.97</v>
      </c>
      <c r="AW120" s="5">
        <v>13920523.679999998</v>
      </c>
      <c r="AX120" s="82">
        <f t="shared" si="31"/>
        <v>6478.9647736679435</v>
      </c>
    </row>
    <row r="121" spans="1:50" ht="15">
      <c r="A121" s="2" t="s">
        <v>140</v>
      </c>
      <c r="B121" s="2" t="s">
        <v>143</v>
      </c>
      <c r="C121" s="3">
        <v>201</v>
      </c>
      <c r="D121" s="4">
        <v>57.2</v>
      </c>
      <c r="E121" s="5">
        <v>2394926.49</v>
      </c>
      <c r="F121" s="5">
        <v>-167722.82</v>
      </c>
      <c r="G121" s="5">
        <v>0</v>
      </c>
      <c r="H121" s="5">
        <f t="shared" si="16"/>
        <v>2227203.6700000004</v>
      </c>
      <c r="I121" s="5">
        <v>365494.14</v>
      </c>
      <c r="J121" s="5">
        <v>28299.67</v>
      </c>
      <c r="K121" s="5">
        <v>1833409.8600000003</v>
      </c>
      <c r="L121" s="5">
        <v>0</v>
      </c>
      <c r="M121" s="32">
        <f t="shared" si="17"/>
        <v>11080.615273631844</v>
      </c>
      <c r="N121" s="57">
        <f t="shared" si="18"/>
        <v>-0.07003255452738343</v>
      </c>
      <c r="P121" s="3">
        <v>201</v>
      </c>
      <c r="Q121" s="4">
        <v>57.2</v>
      </c>
      <c r="R121" s="5">
        <v>2394926.49</v>
      </c>
      <c r="S121" s="5">
        <v>-193993.15</v>
      </c>
      <c r="T121" s="5">
        <v>0</v>
      </c>
      <c r="U121" s="5">
        <f t="shared" si="19"/>
        <v>2200933.3400000003</v>
      </c>
      <c r="V121" s="5">
        <v>365494.14</v>
      </c>
      <c r="W121" s="5">
        <v>28299.67</v>
      </c>
      <c r="X121" s="5">
        <v>1807139.5300000003</v>
      </c>
      <c r="Y121" s="5">
        <v>0</v>
      </c>
      <c r="Z121" s="32">
        <f t="shared" si="20"/>
        <v>10949.917114427863</v>
      </c>
      <c r="AA121" s="42">
        <f t="shared" si="21"/>
        <v>-26270.330000000075</v>
      </c>
      <c r="AB121" s="5">
        <f t="shared" si="22"/>
        <v>0</v>
      </c>
      <c r="AC121" s="5">
        <f t="shared" si="23"/>
        <v>26270.330000000075</v>
      </c>
      <c r="AD121" s="56">
        <f t="shared" si="24"/>
        <v>-0.011795207754843575</v>
      </c>
      <c r="AF121" s="3">
        <v>201</v>
      </c>
      <c r="AG121" s="4">
        <v>57.2</v>
      </c>
      <c r="AH121" s="5">
        <v>2394926.49</v>
      </c>
      <c r="AI121" s="5">
        <v>-259017.63</v>
      </c>
      <c r="AJ121" s="5">
        <v>0</v>
      </c>
      <c r="AK121" s="5">
        <f t="shared" si="25"/>
        <v>2135908.8600000003</v>
      </c>
      <c r="AL121" s="5">
        <v>365494.14</v>
      </c>
      <c r="AM121" s="5">
        <v>28299.67</v>
      </c>
      <c r="AN121" s="5">
        <v>1742115.0500000003</v>
      </c>
      <c r="AO121" s="5">
        <v>0</v>
      </c>
      <c r="AP121" s="32">
        <f t="shared" si="26"/>
        <v>10626.412238805971</v>
      </c>
      <c r="AQ121" s="42">
        <f t="shared" si="27"/>
        <v>-65024.47999999998</v>
      </c>
      <c r="AR121" s="5">
        <f t="shared" si="28"/>
        <v>0</v>
      </c>
      <c r="AS121" s="5">
        <f t="shared" si="29"/>
        <v>65024.47999999998</v>
      </c>
      <c r="AT121" s="53">
        <f t="shared" si="30"/>
        <v>-0.029195569707372103</v>
      </c>
      <c r="AU121" s="78"/>
      <c r="AV121" s="5">
        <v>2227203.6700000004</v>
      </c>
      <c r="AW121" s="5">
        <v>1742115.0500000003</v>
      </c>
      <c r="AX121" s="82">
        <f t="shared" si="31"/>
        <v>699.6972261006484</v>
      </c>
    </row>
    <row r="122" spans="1:50" ht="15">
      <c r="A122" s="2" t="s">
        <v>140</v>
      </c>
      <c r="B122" s="2" t="s">
        <v>144</v>
      </c>
      <c r="C122" s="3">
        <v>510.6</v>
      </c>
      <c r="D122" s="4">
        <v>209.5</v>
      </c>
      <c r="E122" s="5">
        <v>4153485.2600000002</v>
      </c>
      <c r="F122" s="5">
        <v>-290879.18</v>
      </c>
      <c r="G122" s="5">
        <v>0</v>
      </c>
      <c r="H122" s="5">
        <f t="shared" si="16"/>
        <v>3862606.08</v>
      </c>
      <c r="I122" s="5">
        <v>1117385.82</v>
      </c>
      <c r="J122" s="5">
        <v>92202.55</v>
      </c>
      <c r="K122" s="5">
        <v>2653017.71</v>
      </c>
      <c r="L122" s="5">
        <v>0</v>
      </c>
      <c r="M122" s="32">
        <f t="shared" si="17"/>
        <v>7564.837602820211</v>
      </c>
      <c r="N122" s="57">
        <f t="shared" si="18"/>
        <v>-0.07003255381722481</v>
      </c>
      <c r="P122" s="3">
        <v>510.6</v>
      </c>
      <c r="Q122" s="4">
        <v>209.5</v>
      </c>
      <c r="R122" s="5">
        <v>4153485.2600000002</v>
      </c>
      <c r="S122" s="5">
        <v>-336439.43</v>
      </c>
      <c r="T122" s="5">
        <v>0</v>
      </c>
      <c r="U122" s="5">
        <f t="shared" si="19"/>
        <v>3817045.83</v>
      </c>
      <c r="V122" s="5">
        <v>1117385.82</v>
      </c>
      <c r="W122" s="5">
        <v>92202.55</v>
      </c>
      <c r="X122" s="5">
        <v>2607457.46</v>
      </c>
      <c r="Y122" s="5">
        <v>0</v>
      </c>
      <c r="Z122" s="32">
        <f t="shared" si="20"/>
        <v>7475.60875440658</v>
      </c>
      <c r="AA122" s="42">
        <f t="shared" si="21"/>
        <v>-45560.25</v>
      </c>
      <c r="AB122" s="5">
        <f t="shared" si="22"/>
        <v>0</v>
      </c>
      <c r="AC122" s="5">
        <f t="shared" si="23"/>
        <v>45560.25</v>
      </c>
      <c r="AD122" s="56">
        <f t="shared" si="24"/>
        <v>-0.011795210036017962</v>
      </c>
      <c r="AF122" s="3">
        <v>510.6</v>
      </c>
      <c r="AG122" s="4">
        <v>209.5</v>
      </c>
      <c r="AH122" s="5">
        <v>4153485.2600000002</v>
      </c>
      <c r="AI122" s="5">
        <v>-449210.42</v>
      </c>
      <c r="AJ122" s="5">
        <v>0</v>
      </c>
      <c r="AK122" s="5">
        <f t="shared" si="25"/>
        <v>3704274.8400000003</v>
      </c>
      <c r="AL122" s="5">
        <v>1117385.82</v>
      </c>
      <c r="AM122" s="5">
        <v>92202.55</v>
      </c>
      <c r="AN122" s="5">
        <v>2494686.4700000007</v>
      </c>
      <c r="AO122" s="5">
        <v>0</v>
      </c>
      <c r="AP122" s="32">
        <f t="shared" si="26"/>
        <v>7254.749001175089</v>
      </c>
      <c r="AQ122" s="42">
        <f t="shared" si="27"/>
        <v>-112770.98999999976</v>
      </c>
      <c r="AR122" s="5">
        <f t="shared" si="28"/>
        <v>0</v>
      </c>
      <c r="AS122" s="5">
        <f t="shared" si="29"/>
        <v>112770.98999999976</v>
      </c>
      <c r="AT122" s="53">
        <f t="shared" si="30"/>
        <v>-0.029195570986104737</v>
      </c>
      <c r="AU122" s="78"/>
      <c r="AV122" s="5">
        <v>3862606.08</v>
      </c>
      <c r="AW122" s="5">
        <v>2494686.4700000007</v>
      </c>
      <c r="AX122" s="82">
        <f t="shared" si="31"/>
        <v>1213.4744550306434</v>
      </c>
    </row>
    <row r="123" spans="1:50" ht="15">
      <c r="A123" s="2" t="s">
        <v>145</v>
      </c>
      <c r="B123" s="2" t="s">
        <v>146</v>
      </c>
      <c r="C123" s="3">
        <v>1365.3</v>
      </c>
      <c r="D123" s="4">
        <v>862.4</v>
      </c>
      <c r="E123" s="5">
        <v>10301838.040000001</v>
      </c>
      <c r="F123" s="5">
        <v>-721464.03</v>
      </c>
      <c r="G123" s="5">
        <v>0</v>
      </c>
      <c r="H123" s="5">
        <f t="shared" si="16"/>
        <v>9580374.010000002</v>
      </c>
      <c r="I123" s="5">
        <v>1414770.47</v>
      </c>
      <c r="J123" s="5">
        <v>271980.27</v>
      </c>
      <c r="K123" s="5">
        <v>7893623.270000001</v>
      </c>
      <c r="L123" s="5">
        <v>0</v>
      </c>
      <c r="M123" s="32">
        <f t="shared" si="17"/>
        <v>7017.046810224861</v>
      </c>
      <c r="N123" s="57">
        <f t="shared" si="18"/>
        <v>-0.07003255411303282</v>
      </c>
      <c r="P123" s="3">
        <v>1365.3</v>
      </c>
      <c r="Q123" s="4">
        <v>862.4</v>
      </c>
      <c r="R123" s="5">
        <v>10301838.040000001</v>
      </c>
      <c r="S123" s="5">
        <v>-834466.55</v>
      </c>
      <c r="T123" s="5">
        <v>0</v>
      </c>
      <c r="U123" s="5">
        <f t="shared" si="19"/>
        <v>9467371.49</v>
      </c>
      <c r="V123" s="5">
        <v>1414770.47</v>
      </c>
      <c r="W123" s="5">
        <v>271980.27</v>
      </c>
      <c r="X123" s="5">
        <v>7780620.75</v>
      </c>
      <c r="Y123" s="5">
        <v>0</v>
      </c>
      <c r="Z123" s="32">
        <f t="shared" si="20"/>
        <v>6934.2792719548825</v>
      </c>
      <c r="AA123" s="42">
        <f t="shared" si="21"/>
        <v>-113002.52000000142</v>
      </c>
      <c r="AB123" s="5">
        <f t="shared" si="22"/>
        <v>0</v>
      </c>
      <c r="AC123" s="5">
        <f t="shared" si="23"/>
        <v>113002.52000000142</v>
      </c>
      <c r="AD123" s="56">
        <f t="shared" si="24"/>
        <v>-0.011795209652780705</v>
      </c>
      <c r="AF123" s="3">
        <v>1365.3</v>
      </c>
      <c r="AG123" s="4">
        <v>862.4</v>
      </c>
      <c r="AH123" s="5">
        <v>10301838.040000001</v>
      </c>
      <c r="AI123" s="5">
        <v>-1114171.03</v>
      </c>
      <c r="AJ123" s="5">
        <v>0</v>
      </c>
      <c r="AK123" s="5">
        <f t="shared" si="25"/>
        <v>9187667.010000002</v>
      </c>
      <c r="AL123" s="5">
        <v>1414770.47</v>
      </c>
      <c r="AM123" s="5">
        <v>271980.27</v>
      </c>
      <c r="AN123" s="5">
        <v>7500916.270000001</v>
      </c>
      <c r="AO123" s="5">
        <v>0</v>
      </c>
      <c r="AP123" s="32">
        <f t="shared" si="26"/>
        <v>6729.412590639421</v>
      </c>
      <c r="AQ123" s="42">
        <f t="shared" si="27"/>
        <v>-279704.4799999986</v>
      </c>
      <c r="AR123" s="5">
        <f t="shared" si="28"/>
        <v>0</v>
      </c>
      <c r="AS123" s="5">
        <f t="shared" si="29"/>
        <v>279704.4799999986</v>
      </c>
      <c r="AT123" s="53">
        <f t="shared" si="30"/>
        <v>-0.029195569996332382</v>
      </c>
      <c r="AU123" s="78"/>
      <c r="AV123" s="5">
        <v>9580374.010000002</v>
      </c>
      <c r="AW123" s="5">
        <v>7500916.270000001</v>
      </c>
      <c r="AX123" s="82">
        <f t="shared" si="31"/>
        <v>3009.7656582093123</v>
      </c>
    </row>
    <row r="124" spans="1:50" ht="15">
      <c r="A124" s="2" t="s">
        <v>145</v>
      </c>
      <c r="B124" s="2" t="s">
        <v>147</v>
      </c>
      <c r="C124" s="3">
        <v>812.3</v>
      </c>
      <c r="D124" s="4">
        <v>539.6</v>
      </c>
      <c r="E124" s="5">
        <v>6448576.26</v>
      </c>
      <c r="F124" s="5">
        <v>-451610.26</v>
      </c>
      <c r="G124" s="5">
        <v>0</v>
      </c>
      <c r="H124" s="5">
        <f t="shared" si="16"/>
        <v>5996966</v>
      </c>
      <c r="I124" s="5">
        <v>760863.62</v>
      </c>
      <c r="J124" s="5">
        <v>147905.98</v>
      </c>
      <c r="K124" s="5">
        <v>5088196.399999999</v>
      </c>
      <c r="L124" s="5">
        <v>0</v>
      </c>
      <c r="M124" s="32">
        <f t="shared" si="17"/>
        <v>7382.698510402561</v>
      </c>
      <c r="N124" s="57">
        <f t="shared" si="18"/>
        <v>-0.07003255320113094</v>
      </c>
      <c r="P124" s="3">
        <v>812.3</v>
      </c>
      <c r="Q124" s="4">
        <v>539.6</v>
      </c>
      <c r="R124" s="5">
        <v>6448576.26</v>
      </c>
      <c r="S124" s="5">
        <v>-522345.74</v>
      </c>
      <c r="T124" s="5">
        <v>0</v>
      </c>
      <c r="U124" s="5">
        <f t="shared" si="19"/>
        <v>5926230.52</v>
      </c>
      <c r="V124" s="5">
        <v>760863.62</v>
      </c>
      <c r="W124" s="5">
        <v>147905.98</v>
      </c>
      <c r="X124" s="5">
        <v>5017460.919999999</v>
      </c>
      <c r="Y124" s="5">
        <v>0</v>
      </c>
      <c r="Z124" s="32">
        <f t="shared" si="20"/>
        <v>7295.618022897944</v>
      </c>
      <c r="AA124" s="42">
        <f t="shared" si="21"/>
        <v>-70735.48000000045</v>
      </c>
      <c r="AB124" s="5">
        <f t="shared" si="22"/>
        <v>0</v>
      </c>
      <c r="AC124" s="5">
        <f t="shared" si="23"/>
        <v>70735.48000000045</v>
      </c>
      <c r="AD124" s="56">
        <f t="shared" si="24"/>
        <v>-0.01179521111175225</v>
      </c>
      <c r="AF124" s="3">
        <v>812.3</v>
      </c>
      <c r="AG124" s="4">
        <v>539.6</v>
      </c>
      <c r="AH124" s="5">
        <v>6448576.26</v>
      </c>
      <c r="AI124" s="5">
        <v>-697430.58</v>
      </c>
      <c r="AJ124" s="5">
        <v>0</v>
      </c>
      <c r="AK124" s="5">
        <f t="shared" si="25"/>
        <v>5751145.68</v>
      </c>
      <c r="AL124" s="5">
        <v>760863.62</v>
      </c>
      <c r="AM124" s="5">
        <v>147905.98</v>
      </c>
      <c r="AN124" s="5">
        <v>4842376.079999999</v>
      </c>
      <c r="AO124" s="5">
        <v>0</v>
      </c>
      <c r="AP124" s="32">
        <f t="shared" si="26"/>
        <v>7080.07593253724</v>
      </c>
      <c r="AQ124" s="42">
        <f t="shared" si="27"/>
        <v>-175084.83999999985</v>
      </c>
      <c r="AR124" s="5">
        <f t="shared" si="28"/>
        <v>0</v>
      </c>
      <c r="AS124" s="5">
        <f t="shared" si="29"/>
        <v>175084.83999999985</v>
      </c>
      <c r="AT124" s="53">
        <f t="shared" si="30"/>
        <v>-0.029195569893175958</v>
      </c>
      <c r="AU124" s="78"/>
      <c r="AV124" s="5">
        <v>5996966</v>
      </c>
      <c r="AW124" s="5">
        <v>4842376.079999999</v>
      </c>
      <c r="AX124" s="82">
        <f t="shared" si="31"/>
        <v>1884.0039336051832</v>
      </c>
    </row>
    <row r="125" spans="1:50" ht="15">
      <c r="A125" s="2" t="s">
        <v>145</v>
      </c>
      <c r="B125" s="2" t="s">
        <v>148</v>
      </c>
      <c r="C125" s="3">
        <v>184</v>
      </c>
      <c r="D125" s="4">
        <v>110</v>
      </c>
      <c r="E125" s="5">
        <v>2276233.64</v>
      </c>
      <c r="F125" s="5">
        <v>-159410.45</v>
      </c>
      <c r="G125" s="5">
        <v>0</v>
      </c>
      <c r="H125" s="5">
        <f t="shared" si="16"/>
        <v>2116823.19</v>
      </c>
      <c r="I125" s="5">
        <v>141085.7</v>
      </c>
      <c r="J125" s="5">
        <v>25314.16</v>
      </c>
      <c r="K125" s="5">
        <v>1950423.33</v>
      </c>
      <c r="L125" s="5">
        <v>0</v>
      </c>
      <c r="M125" s="32">
        <f t="shared" si="17"/>
        <v>11504.473858695652</v>
      </c>
      <c r="N125" s="57">
        <f t="shared" si="18"/>
        <v>-0.07003255166723571</v>
      </c>
      <c r="P125" s="3">
        <v>184</v>
      </c>
      <c r="Q125" s="4">
        <v>110</v>
      </c>
      <c r="R125" s="5">
        <v>2276233.64</v>
      </c>
      <c r="S125" s="5">
        <v>-184378.83</v>
      </c>
      <c r="T125" s="5">
        <v>0</v>
      </c>
      <c r="U125" s="5">
        <f t="shared" si="19"/>
        <v>2091854.81</v>
      </c>
      <c r="V125" s="5">
        <v>141085.7</v>
      </c>
      <c r="W125" s="5">
        <v>25314.16</v>
      </c>
      <c r="X125" s="5">
        <v>1925454.9500000002</v>
      </c>
      <c r="Y125" s="5">
        <v>0</v>
      </c>
      <c r="Z125" s="32">
        <f t="shared" si="20"/>
        <v>11368.776141304348</v>
      </c>
      <c r="AA125" s="42">
        <f t="shared" si="21"/>
        <v>-24968.37999999989</v>
      </c>
      <c r="AB125" s="5">
        <f t="shared" si="22"/>
        <v>0</v>
      </c>
      <c r="AC125" s="5">
        <f t="shared" si="23"/>
        <v>24968.37999999989</v>
      </c>
      <c r="AD125" s="56">
        <f t="shared" si="24"/>
        <v>-0.011795212806601901</v>
      </c>
      <c r="AF125" s="3">
        <v>184</v>
      </c>
      <c r="AG125" s="4">
        <v>110</v>
      </c>
      <c r="AH125" s="5">
        <v>2276233.64</v>
      </c>
      <c r="AI125" s="5">
        <v>-246180.69</v>
      </c>
      <c r="AJ125" s="5">
        <v>0</v>
      </c>
      <c r="AK125" s="5">
        <f t="shared" si="25"/>
        <v>2030052.9500000002</v>
      </c>
      <c r="AL125" s="5">
        <v>141085.7</v>
      </c>
      <c r="AM125" s="5">
        <v>25314.16</v>
      </c>
      <c r="AN125" s="5">
        <v>1863653.0900000003</v>
      </c>
      <c r="AO125" s="5">
        <v>0</v>
      </c>
      <c r="AP125" s="32">
        <f t="shared" si="26"/>
        <v>11032.896467391305</v>
      </c>
      <c r="AQ125" s="42">
        <f t="shared" si="27"/>
        <v>-61801.85999999987</v>
      </c>
      <c r="AR125" s="5">
        <f t="shared" si="28"/>
        <v>0</v>
      </c>
      <c r="AS125" s="5">
        <f t="shared" si="29"/>
        <v>61801.85999999987</v>
      </c>
      <c r="AT125" s="53">
        <f t="shared" si="30"/>
        <v>-0.02919557017891507</v>
      </c>
      <c r="AU125" s="78"/>
      <c r="AV125" s="5">
        <v>2116823.19</v>
      </c>
      <c r="AW125" s="5">
        <v>1863653.0900000003</v>
      </c>
      <c r="AX125" s="82">
        <f t="shared" si="31"/>
        <v>665.0201479726035</v>
      </c>
    </row>
    <row r="126" spans="1:50" ht="15">
      <c r="A126" s="2" t="s">
        <v>145</v>
      </c>
      <c r="B126" s="2" t="s">
        <v>149</v>
      </c>
      <c r="C126" s="3">
        <v>416.3</v>
      </c>
      <c r="D126" s="4">
        <v>152.6</v>
      </c>
      <c r="E126" s="5">
        <v>3457006.9800000004</v>
      </c>
      <c r="F126" s="5">
        <v>-242103.03</v>
      </c>
      <c r="G126" s="5">
        <v>0</v>
      </c>
      <c r="H126" s="5">
        <f t="shared" si="16"/>
        <v>3214903.9500000007</v>
      </c>
      <c r="I126" s="5">
        <v>462795.39</v>
      </c>
      <c r="J126" s="5">
        <v>81854.56</v>
      </c>
      <c r="K126" s="5">
        <v>2670254.0000000005</v>
      </c>
      <c r="L126" s="5">
        <v>0</v>
      </c>
      <c r="M126" s="32">
        <f t="shared" si="17"/>
        <v>7722.565337496999</v>
      </c>
      <c r="N126" s="57">
        <f t="shared" si="18"/>
        <v>-0.07003255457702315</v>
      </c>
      <c r="P126" s="3">
        <v>416.3</v>
      </c>
      <c r="Q126" s="4">
        <v>152.6</v>
      </c>
      <c r="R126" s="5">
        <v>3457006.9800000004</v>
      </c>
      <c r="S126" s="5">
        <v>-280023.49</v>
      </c>
      <c r="T126" s="5">
        <v>0</v>
      </c>
      <c r="U126" s="5">
        <f t="shared" si="19"/>
        <v>3176983.49</v>
      </c>
      <c r="V126" s="5">
        <v>462795.39</v>
      </c>
      <c r="W126" s="5">
        <v>81854.56</v>
      </c>
      <c r="X126" s="5">
        <v>2632333.54</v>
      </c>
      <c r="Y126" s="5">
        <v>0</v>
      </c>
      <c r="Z126" s="32">
        <f t="shared" si="20"/>
        <v>7631.476074945953</v>
      </c>
      <c r="AA126" s="42">
        <f t="shared" si="21"/>
        <v>-37920.46000000043</v>
      </c>
      <c r="AB126" s="5">
        <f t="shared" si="22"/>
        <v>0</v>
      </c>
      <c r="AC126" s="5">
        <f t="shared" si="23"/>
        <v>37920.46000000043</v>
      </c>
      <c r="AD126" s="56">
        <f t="shared" si="24"/>
        <v>-0.011795207754185135</v>
      </c>
      <c r="AF126" s="3">
        <v>416.3</v>
      </c>
      <c r="AG126" s="4">
        <v>152.6</v>
      </c>
      <c r="AH126" s="5">
        <v>3457006.9800000004</v>
      </c>
      <c r="AI126" s="5">
        <v>-373884.45</v>
      </c>
      <c r="AJ126" s="5">
        <v>0</v>
      </c>
      <c r="AK126" s="5">
        <f t="shared" si="25"/>
        <v>3083122.5300000003</v>
      </c>
      <c r="AL126" s="5">
        <v>462795.39</v>
      </c>
      <c r="AM126" s="5">
        <v>81854.56</v>
      </c>
      <c r="AN126" s="5">
        <v>2538472.58</v>
      </c>
      <c r="AO126" s="5">
        <v>0</v>
      </c>
      <c r="AP126" s="32">
        <f t="shared" si="26"/>
        <v>7406.01136199856</v>
      </c>
      <c r="AQ126" s="42">
        <f t="shared" si="27"/>
        <v>-93860.95999999996</v>
      </c>
      <c r="AR126" s="5">
        <f t="shared" si="28"/>
        <v>0</v>
      </c>
      <c r="AS126" s="5">
        <f t="shared" si="29"/>
        <v>93860.95999999996</v>
      </c>
      <c r="AT126" s="53">
        <f t="shared" si="30"/>
        <v>-0.02919557207922182</v>
      </c>
      <c r="AU126" s="78"/>
      <c r="AV126" s="5">
        <v>3214903.9500000007</v>
      </c>
      <c r="AW126" s="5">
        <v>2538472.58</v>
      </c>
      <c r="AX126" s="82">
        <f t="shared" si="31"/>
        <v>1009.9926676194</v>
      </c>
    </row>
    <row r="127" spans="1:50" ht="15">
      <c r="A127" s="2" t="s">
        <v>145</v>
      </c>
      <c r="B127" s="2" t="s">
        <v>150</v>
      </c>
      <c r="C127" s="3">
        <v>200.6</v>
      </c>
      <c r="D127" s="4">
        <v>81.1</v>
      </c>
      <c r="E127" s="5">
        <v>2330669.0100000002</v>
      </c>
      <c r="F127" s="5">
        <v>-163222.7</v>
      </c>
      <c r="G127" s="5">
        <v>0</v>
      </c>
      <c r="H127" s="5">
        <f t="shared" si="16"/>
        <v>2167446.31</v>
      </c>
      <c r="I127" s="5">
        <v>113584.63</v>
      </c>
      <c r="J127" s="5">
        <v>22015.28</v>
      </c>
      <c r="K127" s="5">
        <v>2031846.4000000001</v>
      </c>
      <c r="L127" s="5">
        <v>0</v>
      </c>
      <c r="M127" s="32">
        <f t="shared" si="17"/>
        <v>10804.817098703888</v>
      </c>
      <c r="N127" s="57">
        <f t="shared" si="18"/>
        <v>-0.07003255258454738</v>
      </c>
      <c r="P127" s="3">
        <v>200.6</v>
      </c>
      <c r="Q127" s="4">
        <v>81.1</v>
      </c>
      <c r="R127" s="5">
        <v>2330669.0100000002</v>
      </c>
      <c r="S127" s="5">
        <v>-188788.19</v>
      </c>
      <c r="T127" s="5">
        <v>0</v>
      </c>
      <c r="U127" s="5">
        <f t="shared" si="19"/>
        <v>2141880.8200000003</v>
      </c>
      <c r="V127" s="5">
        <v>113584.63</v>
      </c>
      <c r="W127" s="5">
        <v>22015.28</v>
      </c>
      <c r="X127" s="5">
        <v>2006280.9100000004</v>
      </c>
      <c r="Y127" s="5">
        <v>0</v>
      </c>
      <c r="Z127" s="32">
        <f t="shared" si="20"/>
        <v>10677.371984047859</v>
      </c>
      <c r="AA127" s="42">
        <f t="shared" si="21"/>
        <v>-25565.489999999758</v>
      </c>
      <c r="AB127" s="5">
        <f t="shared" si="22"/>
        <v>0</v>
      </c>
      <c r="AC127" s="5">
        <f t="shared" si="23"/>
        <v>25565.489999999758</v>
      </c>
      <c r="AD127" s="56">
        <f t="shared" si="24"/>
        <v>-0.01179521258821851</v>
      </c>
      <c r="AF127" s="3">
        <v>200.6</v>
      </c>
      <c r="AG127" s="4">
        <v>81.1</v>
      </c>
      <c r="AH127" s="5">
        <v>2330669.0100000002</v>
      </c>
      <c r="AI127" s="5">
        <v>-252068.02</v>
      </c>
      <c r="AJ127" s="5">
        <v>0</v>
      </c>
      <c r="AK127" s="5">
        <f t="shared" si="25"/>
        <v>2078600.9900000002</v>
      </c>
      <c r="AL127" s="5">
        <v>113584.63</v>
      </c>
      <c r="AM127" s="5">
        <v>22015.28</v>
      </c>
      <c r="AN127" s="5">
        <v>1943001.0800000003</v>
      </c>
      <c r="AO127" s="5">
        <v>0</v>
      </c>
      <c r="AP127" s="32">
        <f t="shared" si="26"/>
        <v>10361.919192422733</v>
      </c>
      <c r="AQ127" s="42">
        <f t="shared" si="27"/>
        <v>-63279.830000000075</v>
      </c>
      <c r="AR127" s="5">
        <f t="shared" si="28"/>
        <v>0</v>
      </c>
      <c r="AS127" s="5">
        <f t="shared" si="29"/>
        <v>63279.830000000075</v>
      </c>
      <c r="AT127" s="53">
        <f t="shared" si="30"/>
        <v>-0.029195569785532578</v>
      </c>
      <c r="AU127" s="78"/>
      <c r="AV127" s="5">
        <v>2167446.31</v>
      </c>
      <c r="AW127" s="5">
        <v>1943001.0800000003</v>
      </c>
      <c r="AX127" s="82">
        <f t="shared" si="31"/>
        <v>680.9238828297575</v>
      </c>
    </row>
    <row r="128" spans="1:50" ht="15">
      <c r="A128" s="2" t="s">
        <v>145</v>
      </c>
      <c r="B128" s="2" t="s">
        <v>151</v>
      </c>
      <c r="C128" s="3">
        <v>366.3</v>
      </c>
      <c r="D128" s="4">
        <v>120</v>
      </c>
      <c r="E128" s="5">
        <v>3245020.85</v>
      </c>
      <c r="F128" s="5">
        <v>-227257.1</v>
      </c>
      <c r="G128" s="5">
        <v>0</v>
      </c>
      <c r="H128" s="5">
        <f t="shared" si="16"/>
        <v>3017763.75</v>
      </c>
      <c r="I128" s="5">
        <v>322809.08</v>
      </c>
      <c r="J128" s="5">
        <v>66611.58</v>
      </c>
      <c r="K128" s="5">
        <v>2628343.09</v>
      </c>
      <c r="L128" s="5">
        <v>0</v>
      </c>
      <c r="M128" s="32">
        <f t="shared" si="17"/>
        <v>8238.503276003275</v>
      </c>
      <c r="N128" s="57">
        <f t="shared" si="18"/>
        <v>-0.07003255464444859</v>
      </c>
      <c r="P128" s="3">
        <v>366.3</v>
      </c>
      <c r="Q128" s="4">
        <v>120</v>
      </c>
      <c r="R128" s="5">
        <v>3245020.85</v>
      </c>
      <c r="S128" s="5">
        <v>-262852.25</v>
      </c>
      <c r="T128" s="5">
        <v>0</v>
      </c>
      <c r="U128" s="5">
        <f t="shared" si="19"/>
        <v>2982168.6</v>
      </c>
      <c r="V128" s="5">
        <v>322809.08</v>
      </c>
      <c r="W128" s="5">
        <v>66611.58</v>
      </c>
      <c r="X128" s="5">
        <v>2592747.94</v>
      </c>
      <c r="Y128" s="5">
        <v>0</v>
      </c>
      <c r="Z128" s="32">
        <f t="shared" si="20"/>
        <v>8141.328419328419</v>
      </c>
      <c r="AA128" s="42">
        <f t="shared" si="21"/>
        <v>-35595.14999999991</v>
      </c>
      <c r="AB128" s="5">
        <f t="shared" si="22"/>
        <v>0</v>
      </c>
      <c r="AC128" s="5">
        <f t="shared" si="23"/>
        <v>35595.14999999991</v>
      </c>
      <c r="AD128" s="56">
        <f t="shared" si="24"/>
        <v>-0.011795207626839546</v>
      </c>
      <c r="AF128" s="3">
        <v>366.3</v>
      </c>
      <c r="AG128" s="4">
        <v>120</v>
      </c>
      <c r="AH128" s="5">
        <v>3245020.85</v>
      </c>
      <c r="AI128" s="5">
        <v>-350957.59</v>
      </c>
      <c r="AJ128" s="5">
        <v>0</v>
      </c>
      <c r="AK128" s="5">
        <f t="shared" si="25"/>
        <v>2894063.2600000002</v>
      </c>
      <c r="AL128" s="5">
        <v>322809.08</v>
      </c>
      <c r="AM128" s="5">
        <v>66611.58</v>
      </c>
      <c r="AN128" s="5">
        <v>2504642.6</v>
      </c>
      <c r="AO128" s="5">
        <v>0</v>
      </c>
      <c r="AP128" s="32">
        <f t="shared" si="26"/>
        <v>7900.800600600601</v>
      </c>
      <c r="AQ128" s="42">
        <f t="shared" si="27"/>
        <v>-88105.33999999985</v>
      </c>
      <c r="AR128" s="5">
        <f t="shared" si="28"/>
        <v>0</v>
      </c>
      <c r="AS128" s="5">
        <f t="shared" si="29"/>
        <v>88105.33999999985</v>
      </c>
      <c r="AT128" s="53">
        <f t="shared" si="30"/>
        <v>-0.029195572383689694</v>
      </c>
      <c r="AU128" s="78"/>
      <c r="AV128" s="5">
        <v>3017763.75</v>
      </c>
      <c r="AW128" s="5">
        <v>2504642.6</v>
      </c>
      <c r="AX128" s="82">
        <f t="shared" si="31"/>
        <v>948.0591978829176</v>
      </c>
    </row>
    <row r="129" spans="1:50" ht="15">
      <c r="A129" s="2" t="s">
        <v>152</v>
      </c>
      <c r="B129" s="2" t="s">
        <v>152</v>
      </c>
      <c r="C129" s="3">
        <v>231</v>
      </c>
      <c r="D129" s="4">
        <v>49.6</v>
      </c>
      <c r="E129" s="5">
        <v>2802823.1300000004</v>
      </c>
      <c r="F129" s="5">
        <v>-196288.86</v>
      </c>
      <c r="G129" s="5">
        <v>0</v>
      </c>
      <c r="H129" s="5">
        <f t="shared" si="16"/>
        <v>2606534.2700000005</v>
      </c>
      <c r="I129" s="5">
        <v>1190432.34</v>
      </c>
      <c r="J129" s="5">
        <v>75550.71</v>
      </c>
      <c r="K129" s="5">
        <v>1340551.2200000004</v>
      </c>
      <c r="L129" s="5">
        <v>0</v>
      </c>
      <c r="M129" s="32">
        <f t="shared" si="17"/>
        <v>11283.698138528141</v>
      </c>
      <c r="N129" s="57">
        <f t="shared" si="18"/>
        <v>-0.07003255321358788</v>
      </c>
      <c r="P129" s="3">
        <v>231</v>
      </c>
      <c r="Q129" s="4">
        <v>49.6</v>
      </c>
      <c r="R129" s="5">
        <v>2802823.1300000004</v>
      </c>
      <c r="S129" s="5">
        <v>-227033.48</v>
      </c>
      <c r="T129" s="5">
        <v>0</v>
      </c>
      <c r="U129" s="5">
        <f t="shared" si="19"/>
        <v>2575789.6500000004</v>
      </c>
      <c r="V129" s="5">
        <v>1190432.34</v>
      </c>
      <c r="W129" s="5">
        <v>75550.71</v>
      </c>
      <c r="X129" s="5">
        <v>1309806.6000000003</v>
      </c>
      <c r="Y129" s="5">
        <v>0</v>
      </c>
      <c r="Z129" s="32">
        <f t="shared" si="20"/>
        <v>11150.604545454547</v>
      </c>
      <c r="AA129" s="42">
        <f t="shared" si="21"/>
        <v>-30744.62000000011</v>
      </c>
      <c r="AB129" s="5">
        <f t="shared" si="22"/>
        <v>0</v>
      </c>
      <c r="AC129" s="5">
        <f t="shared" si="23"/>
        <v>30744.62000000011</v>
      </c>
      <c r="AD129" s="56">
        <f t="shared" si="24"/>
        <v>-0.0117952103503324</v>
      </c>
      <c r="AF129" s="3">
        <v>231</v>
      </c>
      <c r="AG129" s="4">
        <v>49.6</v>
      </c>
      <c r="AH129" s="5">
        <v>2802823.1300000004</v>
      </c>
      <c r="AI129" s="5">
        <v>-303132.73</v>
      </c>
      <c r="AJ129" s="5">
        <v>0</v>
      </c>
      <c r="AK129" s="5">
        <f t="shared" si="25"/>
        <v>2499690.4000000004</v>
      </c>
      <c r="AL129" s="5">
        <v>1190432.34</v>
      </c>
      <c r="AM129" s="5">
        <v>75550.71</v>
      </c>
      <c r="AN129" s="5">
        <v>1233707.3500000003</v>
      </c>
      <c r="AO129" s="5">
        <v>0</v>
      </c>
      <c r="AP129" s="32">
        <f t="shared" si="26"/>
        <v>10821.170562770565</v>
      </c>
      <c r="AQ129" s="42">
        <f t="shared" si="27"/>
        <v>-76099.25</v>
      </c>
      <c r="AR129" s="5">
        <f t="shared" si="28"/>
        <v>0</v>
      </c>
      <c r="AS129" s="5">
        <f t="shared" si="29"/>
        <v>76099.25</v>
      </c>
      <c r="AT129" s="53">
        <f t="shared" si="30"/>
        <v>-0.02919556856622491</v>
      </c>
      <c r="AU129" s="78"/>
      <c r="AV129" s="5">
        <v>2606534.2700000005</v>
      </c>
      <c r="AW129" s="5">
        <v>1233707.3500000003</v>
      </c>
      <c r="AX129" s="82">
        <f t="shared" si="31"/>
        <v>818.8675436473569</v>
      </c>
    </row>
    <row r="130" spans="1:50" ht="15">
      <c r="A130" s="2" t="s">
        <v>152</v>
      </c>
      <c r="B130" s="2" t="s">
        <v>153</v>
      </c>
      <c r="C130" s="3">
        <v>335</v>
      </c>
      <c r="D130" s="4">
        <v>62.7</v>
      </c>
      <c r="E130" s="5">
        <v>3373993.63</v>
      </c>
      <c r="F130" s="5">
        <v>-236289.39</v>
      </c>
      <c r="G130" s="5">
        <v>0</v>
      </c>
      <c r="H130" s="5">
        <f t="shared" si="16"/>
        <v>3137704.2399999998</v>
      </c>
      <c r="I130" s="5">
        <v>1802614.17</v>
      </c>
      <c r="J130" s="5">
        <v>107943.23</v>
      </c>
      <c r="K130" s="5">
        <v>1227146.8399999999</v>
      </c>
      <c r="L130" s="5">
        <v>0</v>
      </c>
      <c r="M130" s="32">
        <f t="shared" si="17"/>
        <v>9366.281313432835</v>
      </c>
      <c r="N130" s="57">
        <f t="shared" si="18"/>
        <v>-0.07003255367734645</v>
      </c>
      <c r="P130" s="3">
        <v>335</v>
      </c>
      <c r="Q130" s="4">
        <v>62.7</v>
      </c>
      <c r="R130" s="5">
        <v>3373993.63</v>
      </c>
      <c r="S130" s="5">
        <v>-273299.27</v>
      </c>
      <c r="T130" s="5">
        <v>0</v>
      </c>
      <c r="U130" s="5">
        <f t="shared" si="19"/>
        <v>3100694.36</v>
      </c>
      <c r="V130" s="5">
        <v>1802614.17</v>
      </c>
      <c r="W130" s="5">
        <v>107943.23</v>
      </c>
      <c r="X130" s="5">
        <v>1190136.96</v>
      </c>
      <c r="Y130" s="5">
        <v>0</v>
      </c>
      <c r="Z130" s="32">
        <f t="shared" si="20"/>
        <v>9255.804059701491</v>
      </c>
      <c r="AA130" s="42">
        <f t="shared" si="21"/>
        <v>-37009.87999999989</v>
      </c>
      <c r="AB130" s="5">
        <f t="shared" si="22"/>
        <v>0</v>
      </c>
      <c r="AC130" s="5">
        <f t="shared" si="23"/>
        <v>37009.87999999989</v>
      </c>
      <c r="AD130" s="56">
        <f t="shared" si="24"/>
        <v>-0.011795209863374468</v>
      </c>
      <c r="AF130" s="3">
        <v>335</v>
      </c>
      <c r="AG130" s="4">
        <v>62.7</v>
      </c>
      <c r="AH130" s="5">
        <v>3373993.63</v>
      </c>
      <c r="AI130" s="5">
        <v>-364906.34</v>
      </c>
      <c r="AJ130" s="5">
        <v>0</v>
      </c>
      <c r="AK130" s="5">
        <f t="shared" si="25"/>
        <v>3009087.29</v>
      </c>
      <c r="AL130" s="5">
        <v>1802614.17</v>
      </c>
      <c r="AM130" s="5">
        <v>107943.23</v>
      </c>
      <c r="AN130" s="5">
        <v>1098529.8900000001</v>
      </c>
      <c r="AO130" s="5">
        <v>0</v>
      </c>
      <c r="AP130" s="32">
        <f t="shared" si="26"/>
        <v>8982.350119402985</v>
      </c>
      <c r="AQ130" s="42">
        <f t="shared" si="27"/>
        <v>-91607.06999999983</v>
      </c>
      <c r="AR130" s="5">
        <f t="shared" si="28"/>
        <v>0</v>
      </c>
      <c r="AS130" s="5">
        <f t="shared" si="29"/>
        <v>91607.06999999983</v>
      </c>
      <c r="AT130" s="53">
        <f t="shared" si="30"/>
        <v>-0.029195571982909337</v>
      </c>
      <c r="AU130" s="78"/>
      <c r="AV130" s="5">
        <v>3137704.2399999998</v>
      </c>
      <c r="AW130" s="5">
        <v>1098529.8900000001</v>
      </c>
      <c r="AX130" s="82">
        <f t="shared" si="31"/>
        <v>985.7396441216545</v>
      </c>
    </row>
    <row r="131" spans="1:50" ht="15">
      <c r="A131" s="2" t="s">
        <v>154</v>
      </c>
      <c r="B131" s="2" t="s">
        <v>155</v>
      </c>
      <c r="C131" s="3">
        <v>1162.7</v>
      </c>
      <c r="D131" s="4">
        <v>285.1</v>
      </c>
      <c r="E131" s="5">
        <v>8836012.5</v>
      </c>
      <c r="F131" s="5">
        <v>-618808.52</v>
      </c>
      <c r="G131" s="5">
        <v>0</v>
      </c>
      <c r="H131" s="5">
        <f t="shared" si="16"/>
        <v>8217203.98</v>
      </c>
      <c r="I131" s="5">
        <v>2365707.71</v>
      </c>
      <c r="J131" s="5">
        <v>261005.77</v>
      </c>
      <c r="K131" s="5">
        <v>5590490.500000001</v>
      </c>
      <c r="L131" s="5">
        <v>0</v>
      </c>
      <c r="M131" s="32">
        <f t="shared" si="17"/>
        <v>7067.346675840716</v>
      </c>
      <c r="N131" s="57">
        <f t="shared" si="18"/>
        <v>-0.0700325537113036</v>
      </c>
      <c r="P131" s="3">
        <v>1162.7</v>
      </c>
      <c r="Q131" s="4">
        <v>285.1</v>
      </c>
      <c r="R131" s="5">
        <v>8836012.5</v>
      </c>
      <c r="S131" s="5">
        <v>-715732.17</v>
      </c>
      <c r="T131" s="5">
        <v>0</v>
      </c>
      <c r="U131" s="5">
        <f t="shared" si="19"/>
        <v>8120280.33</v>
      </c>
      <c r="V131" s="5">
        <v>2365707.71</v>
      </c>
      <c r="W131" s="5">
        <v>261005.77</v>
      </c>
      <c r="X131" s="5">
        <v>5493566.850000001</v>
      </c>
      <c r="Y131" s="5">
        <v>0</v>
      </c>
      <c r="Z131" s="32">
        <f t="shared" si="20"/>
        <v>6983.985834695106</v>
      </c>
      <c r="AA131" s="42">
        <f t="shared" si="21"/>
        <v>-96923.65000000037</v>
      </c>
      <c r="AB131" s="5">
        <f t="shared" si="22"/>
        <v>0</v>
      </c>
      <c r="AC131" s="5">
        <f t="shared" si="23"/>
        <v>96923.65000000037</v>
      </c>
      <c r="AD131" s="56">
        <f t="shared" si="24"/>
        <v>-0.011795210419006828</v>
      </c>
      <c r="AF131" s="3">
        <v>1162.7</v>
      </c>
      <c r="AG131" s="4">
        <v>285.1</v>
      </c>
      <c r="AH131" s="5">
        <v>8836012.5</v>
      </c>
      <c r="AI131" s="5">
        <v>-955638.12</v>
      </c>
      <c r="AJ131" s="5">
        <v>0</v>
      </c>
      <c r="AK131" s="5">
        <f t="shared" si="25"/>
        <v>7880374.38</v>
      </c>
      <c r="AL131" s="5">
        <v>2365707.71</v>
      </c>
      <c r="AM131" s="5">
        <v>261005.77</v>
      </c>
      <c r="AN131" s="5">
        <v>5253660.9</v>
      </c>
      <c r="AO131" s="5">
        <v>0</v>
      </c>
      <c r="AP131" s="32">
        <f t="shared" si="26"/>
        <v>6777.650623548637</v>
      </c>
      <c r="AQ131" s="42">
        <f t="shared" si="27"/>
        <v>-239905.9500000002</v>
      </c>
      <c r="AR131" s="5">
        <f t="shared" si="28"/>
        <v>0</v>
      </c>
      <c r="AS131" s="5">
        <f t="shared" si="29"/>
        <v>239905.9500000002</v>
      </c>
      <c r="AT131" s="53">
        <f t="shared" si="30"/>
        <v>-0.029195569512928187</v>
      </c>
      <c r="AU131" s="78"/>
      <c r="AV131" s="5">
        <v>8217203.98</v>
      </c>
      <c r="AW131" s="5">
        <v>5253660.9</v>
      </c>
      <c r="AX131" s="82">
        <f t="shared" si="31"/>
        <v>2581.5128219096405</v>
      </c>
    </row>
    <row r="132" spans="1:50" ht="15">
      <c r="A132" s="2" t="s">
        <v>154</v>
      </c>
      <c r="B132" s="2" t="s">
        <v>154</v>
      </c>
      <c r="C132" s="3">
        <v>535.3</v>
      </c>
      <c r="D132" s="4">
        <v>170.1</v>
      </c>
      <c r="E132" s="5">
        <v>4419874.779999999</v>
      </c>
      <c r="F132" s="5">
        <v>-88.29</v>
      </c>
      <c r="G132" s="5">
        <v>0</v>
      </c>
      <c r="H132" s="5">
        <f t="shared" si="16"/>
        <v>4419786.489999999</v>
      </c>
      <c r="I132" s="5">
        <v>4039149.59</v>
      </c>
      <c r="J132" s="5">
        <v>380636.9</v>
      </c>
      <c r="K132" s="5">
        <v>-5.820766091346741E-10</v>
      </c>
      <c r="L132" s="5">
        <v>-275264.28</v>
      </c>
      <c r="M132" s="32">
        <f t="shared" si="17"/>
        <v>7742.428937044648</v>
      </c>
      <c r="N132" s="57">
        <f t="shared" si="18"/>
        <v>-0.06229872648111539</v>
      </c>
      <c r="P132" s="3">
        <v>535.3</v>
      </c>
      <c r="Q132" s="4">
        <v>170.1</v>
      </c>
      <c r="R132" s="5">
        <v>4419874.779999999</v>
      </c>
      <c r="S132" s="5">
        <v>-88.29</v>
      </c>
      <c r="T132" s="5">
        <v>0</v>
      </c>
      <c r="U132" s="5">
        <f t="shared" si="19"/>
        <v>4419786.489999999</v>
      </c>
      <c r="V132" s="5">
        <v>4039149.59</v>
      </c>
      <c r="W132" s="5">
        <v>380636.9</v>
      </c>
      <c r="X132" s="5">
        <v>-5.820766091346741E-10</v>
      </c>
      <c r="Y132" s="5">
        <v>-275264.28</v>
      </c>
      <c r="Z132" s="32">
        <f t="shared" si="20"/>
        <v>7742.428937044648</v>
      </c>
      <c r="AA132" s="42">
        <f t="shared" si="21"/>
        <v>0</v>
      </c>
      <c r="AB132" s="5">
        <f t="shared" si="22"/>
        <v>0</v>
      </c>
      <c r="AC132" s="5">
        <f t="shared" si="23"/>
        <v>0</v>
      </c>
      <c r="AD132" s="56">
        <f t="shared" si="24"/>
        <v>0</v>
      </c>
      <c r="AF132" s="3">
        <v>535.3</v>
      </c>
      <c r="AG132" s="4">
        <v>170.1</v>
      </c>
      <c r="AH132" s="5">
        <v>4419874.779999999</v>
      </c>
      <c r="AI132" s="5">
        <v>-88.29</v>
      </c>
      <c r="AJ132" s="5">
        <v>0</v>
      </c>
      <c r="AK132" s="5">
        <f t="shared" si="25"/>
        <v>4419786.489999999</v>
      </c>
      <c r="AL132" s="5">
        <v>4039149.59</v>
      </c>
      <c r="AM132" s="5">
        <v>380636.9</v>
      </c>
      <c r="AN132" s="5">
        <v>-5.820766091346741E-10</v>
      </c>
      <c r="AO132" s="5">
        <v>-275264.28</v>
      </c>
      <c r="AP132" s="32">
        <f t="shared" si="26"/>
        <v>7742.428937044648</v>
      </c>
      <c r="AQ132" s="42">
        <f t="shared" si="27"/>
        <v>0</v>
      </c>
      <c r="AR132" s="5">
        <f t="shared" si="28"/>
        <v>0</v>
      </c>
      <c r="AS132" s="5">
        <f t="shared" si="29"/>
        <v>0</v>
      </c>
      <c r="AT132" s="53">
        <f t="shared" si="30"/>
        <v>0</v>
      </c>
      <c r="AU132" s="78"/>
      <c r="AV132" s="5">
        <v>0</v>
      </c>
      <c r="AW132" s="5">
        <v>-5.820766091346741E-10</v>
      </c>
      <c r="AX132" s="82">
        <f t="shared" si="31"/>
        <v>0</v>
      </c>
    </row>
    <row r="133" spans="1:50" ht="15">
      <c r="A133" s="2" t="s">
        <v>156</v>
      </c>
      <c r="B133" s="2" t="s">
        <v>157</v>
      </c>
      <c r="C133" s="3">
        <v>578</v>
      </c>
      <c r="D133" s="4">
        <v>242.7</v>
      </c>
      <c r="E133" s="5">
        <v>4460982.38</v>
      </c>
      <c r="F133" s="5">
        <v>-312413.99</v>
      </c>
      <c r="G133" s="5">
        <v>0</v>
      </c>
      <c r="H133" s="5">
        <f aca="true" t="shared" si="32" ref="H133:H182">E133+F133+G133</f>
        <v>4148568.3899999997</v>
      </c>
      <c r="I133" s="5">
        <v>1203293.61</v>
      </c>
      <c r="J133" s="5">
        <v>208170.82</v>
      </c>
      <c r="K133" s="5">
        <v>2737103.9599999995</v>
      </c>
      <c r="L133" s="5">
        <v>0</v>
      </c>
      <c r="M133" s="32">
        <f aca="true" t="shared" si="33" ref="M133:M183">(H133/C133)+(L133/C133)</f>
        <v>7177.453961937716</v>
      </c>
      <c r="N133" s="57">
        <f aca="true" t="shared" si="34" ref="N133:N181">(F133+L133)/E133</f>
        <v>-0.07003255412992687</v>
      </c>
      <c r="P133" s="3">
        <v>578</v>
      </c>
      <c r="Q133" s="4">
        <v>242.7</v>
      </c>
      <c r="R133" s="5">
        <v>4460982.38</v>
      </c>
      <c r="S133" s="5">
        <v>-361347.22</v>
      </c>
      <c r="T133" s="5">
        <v>0</v>
      </c>
      <c r="U133" s="5">
        <f aca="true" t="shared" si="35" ref="U133:U182">R133+S133+T133</f>
        <v>4099635.16</v>
      </c>
      <c r="V133" s="5">
        <v>1203293.61</v>
      </c>
      <c r="W133" s="5">
        <v>208170.82</v>
      </c>
      <c r="X133" s="5">
        <v>2688170.73</v>
      </c>
      <c r="Y133" s="5">
        <v>0</v>
      </c>
      <c r="Z133" s="32">
        <f aca="true" t="shared" si="36" ref="Z133:Z183">(U133/P133)+(Y133/P133)</f>
        <v>7092.794394463668</v>
      </c>
      <c r="AA133" s="42">
        <f aca="true" t="shared" si="37" ref="AA133:AA182">-(H133-U133)</f>
        <v>-48933.229999999516</v>
      </c>
      <c r="AB133" s="5">
        <f aca="true" t="shared" si="38" ref="AB133:AB182">-(L133-Y133)</f>
        <v>0</v>
      </c>
      <c r="AC133" s="5">
        <f aca="true" t="shared" si="39" ref="AC133:AC182">-(AA133+AB133)</f>
        <v>48933.229999999516</v>
      </c>
      <c r="AD133" s="56">
        <f aca="true" t="shared" si="40" ref="AD133:AD164">(AA133+AB133)/H133</f>
        <v>-0.011795208708129678</v>
      </c>
      <c r="AF133" s="3">
        <v>578</v>
      </c>
      <c r="AG133" s="4">
        <v>242.7</v>
      </c>
      <c r="AH133" s="5">
        <v>4460982.38</v>
      </c>
      <c r="AI133" s="5">
        <v>-482467.04</v>
      </c>
      <c r="AJ133" s="5">
        <v>0</v>
      </c>
      <c r="AK133" s="5">
        <f aca="true" t="shared" si="41" ref="AK133:AK182">AH133+AI133+AJ133</f>
        <v>3978515.34</v>
      </c>
      <c r="AL133" s="5">
        <v>1203293.61</v>
      </c>
      <c r="AM133" s="5">
        <v>208170.82</v>
      </c>
      <c r="AN133" s="5">
        <v>2567050.9099999997</v>
      </c>
      <c r="AO133" s="5">
        <v>0</v>
      </c>
      <c r="AP133" s="32">
        <f aca="true" t="shared" si="42" ref="AP133:AP183">(AK133/AF133)+(AO133/AF133)</f>
        <v>6883.244532871972</v>
      </c>
      <c r="AQ133" s="42">
        <f aca="true" t="shared" si="43" ref="AQ133:AQ182">AK133-U133</f>
        <v>-121119.8200000003</v>
      </c>
      <c r="AR133" s="5">
        <f aca="true" t="shared" si="44" ref="AR133:AR182">AO133-Y133</f>
        <v>0</v>
      </c>
      <c r="AS133" s="5">
        <f aca="true" t="shared" si="45" ref="AS133:AS182">-(AQ133+AR133)</f>
        <v>121119.8200000003</v>
      </c>
      <c r="AT133" s="53">
        <f aca="true" t="shared" si="46" ref="AT133:AT182">(AQ133+AR133)/H133</f>
        <v>-0.02919557028201729</v>
      </c>
      <c r="AU133" s="78"/>
      <c r="AV133" s="5">
        <v>4148568.3899999997</v>
      </c>
      <c r="AW133" s="5">
        <v>2567050.9099999997</v>
      </c>
      <c r="AX133" s="82">
        <f aca="true" t="shared" si="47" ref="AX133:AX182">AV133*$AW$185</f>
        <v>1303.3122358189325</v>
      </c>
    </row>
    <row r="134" spans="1:50" ht="15">
      <c r="A134" s="2" t="s">
        <v>156</v>
      </c>
      <c r="B134" s="2" t="s">
        <v>158</v>
      </c>
      <c r="C134" s="3">
        <v>292.1</v>
      </c>
      <c r="D134" s="4">
        <v>83.3</v>
      </c>
      <c r="E134" s="5">
        <v>2685809.29</v>
      </c>
      <c r="F134" s="5">
        <v>-188094.08</v>
      </c>
      <c r="G134" s="5">
        <v>0</v>
      </c>
      <c r="H134" s="5">
        <f t="shared" si="32"/>
        <v>2497715.21</v>
      </c>
      <c r="I134" s="5">
        <v>547054.42</v>
      </c>
      <c r="J134" s="5">
        <v>80820.79</v>
      </c>
      <c r="K134" s="5">
        <v>1869840</v>
      </c>
      <c r="L134" s="5">
        <v>0</v>
      </c>
      <c r="M134" s="32">
        <f t="shared" si="33"/>
        <v>8550.89082505991</v>
      </c>
      <c r="N134" s="57">
        <f t="shared" si="34"/>
        <v>-0.07003255246019348</v>
      </c>
      <c r="P134" s="3">
        <v>292.1</v>
      </c>
      <c r="Q134" s="4">
        <v>83.3</v>
      </c>
      <c r="R134" s="5">
        <v>2685809.29</v>
      </c>
      <c r="S134" s="5">
        <v>-217555.16</v>
      </c>
      <c r="T134" s="5">
        <v>0</v>
      </c>
      <c r="U134" s="5">
        <f t="shared" si="35"/>
        <v>2468254.13</v>
      </c>
      <c r="V134" s="5">
        <v>547054.42</v>
      </c>
      <c r="W134" s="5">
        <v>80820.79</v>
      </c>
      <c r="X134" s="5">
        <v>1840378.92</v>
      </c>
      <c r="Y134" s="5">
        <v>0</v>
      </c>
      <c r="Z134" s="32">
        <f t="shared" si="36"/>
        <v>8450.031256419034</v>
      </c>
      <c r="AA134" s="42">
        <f t="shared" si="37"/>
        <v>-29461.080000000075</v>
      </c>
      <c r="AB134" s="5">
        <f t="shared" si="38"/>
        <v>0</v>
      </c>
      <c r="AC134" s="5">
        <f t="shared" si="39"/>
        <v>29461.080000000075</v>
      </c>
      <c r="AD134" s="56">
        <f t="shared" si="40"/>
        <v>-0.011795211832817431</v>
      </c>
      <c r="AF134" s="3">
        <v>292.1</v>
      </c>
      <c r="AG134" s="4">
        <v>83.3</v>
      </c>
      <c r="AH134" s="5">
        <v>2685809.29</v>
      </c>
      <c r="AI134" s="5">
        <v>-290477.38</v>
      </c>
      <c r="AJ134" s="5">
        <v>0</v>
      </c>
      <c r="AK134" s="5">
        <f t="shared" si="41"/>
        <v>2395331.91</v>
      </c>
      <c r="AL134" s="5">
        <v>547054.42</v>
      </c>
      <c r="AM134" s="5">
        <v>80820.79</v>
      </c>
      <c r="AN134" s="5">
        <v>1767456.7000000002</v>
      </c>
      <c r="AO134" s="5">
        <v>0</v>
      </c>
      <c r="AP134" s="32">
        <f t="shared" si="42"/>
        <v>8200.383122218418</v>
      </c>
      <c r="AQ134" s="42">
        <f t="shared" si="43"/>
        <v>-72922.21999999974</v>
      </c>
      <c r="AR134" s="5">
        <f t="shared" si="44"/>
        <v>0</v>
      </c>
      <c r="AS134" s="5">
        <f t="shared" si="45"/>
        <v>72922.21999999974</v>
      </c>
      <c r="AT134" s="53">
        <f t="shared" si="46"/>
        <v>-0.029195570298825118</v>
      </c>
      <c r="AU134" s="78"/>
      <c r="AV134" s="5">
        <v>2497715.21</v>
      </c>
      <c r="AW134" s="5">
        <v>1767456.7000000002</v>
      </c>
      <c r="AX134" s="82">
        <f t="shared" si="47"/>
        <v>784.6810004701538</v>
      </c>
    </row>
    <row r="135" spans="1:50" ht="15">
      <c r="A135" s="2" t="s">
        <v>159</v>
      </c>
      <c r="B135" s="2" t="s">
        <v>160</v>
      </c>
      <c r="C135" s="3">
        <v>1648.7</v>
      </c>
      <c r="D135" s="4">
        <v>66.3</v>
      </c>
      <c r="E135" s="5">
        <v>15537226.19</v>
      </c>
      <c r="F135" s="5">
        <v>-213026.1</v>
      </c>
      <c r="G135" s="5">
        <v>0</v>
      </c>
      <c r="H135" s="5">
        <f t="shared" si="32"/>
        <v>15324200.09</v>
      </c>
      <c r="I135" s="5">
        <v>14889830.61</v>
      </c>
      <c r="J135" s="5">
        <v>434369.48</v>
      </c>
      <c r="K135" s="5">
        <v>4.656612873077393E-10</v>
      </c>
      <c r="L135" s="5">
        <v>-326673.34</v>
      </c>
      <c r="M135" s="32">
        <f t="shared" si="33"/>
        <v>9096.577151695274</v>
      </c>
      <c r="N135" s="57">
        <f t="shared" si="34"/>
        <v>-0.034735893871929276</v>
      </c>
      <c r="P135" s="3">
        <v>1648.7</v>
      </c>
      <c r="Q135" s="4">
        <v>66.3</v>
      </c>
      <c r="R135" s="5">
        <v>15537226.19</v>
      </c>
      <c r="S135" s="5">
        <v>-213026.1</v>
      </c>
      <c r="T135" s="5">
        <v>0</v>
      </c>
      <c r="U135" s="5">
        <f t="shared" si="35"/>
        <v>15324200.09</v>
      </c>
      <c r="V135" s="5">
        <v>14889830.61</v>
      </c>
      <c r="W135" s="5">
        <v>434369.48</v>
      </c>
      <c r="X135" s="5">
        <v>4.656612873077393E-10</v>
      </c>
      <c r="Y135" s="5">
        <v>-326673.34</v>
      </c>
      <c r="Z135" s="32">
        <f t="shared" si="36"/>
        <v>9096.577151695274</v>
      </c>
      <c r="AA135" s="42">
        <f t="shared" si="37"/>
        <v>0</v>
      </c>
      <c r="AB135" s="5">
        <f t="shared" si="38"/>
        <v>0</v>
      </c>
      <c r="AC135" s="5">
        <f t="shared" si="39"/>
        <v>0</v>
      </c>
      <c r="AD135" s="56">
        <f t="shared" si="40"/>
        <v>0</v>
      </c>
      <c r="AF135" s="3">
        <v>1648.7</v>
      </c>
      <c r="AG135" s="4">
        <v>66.3</v>
      </c>
      <c r="AH135" s="5">
        <v>15537226.19</v>
      </c>
      <c r="AI135" s="5">
        <v>-213026.1</v>
      </c>
      <c r="AJ135" s="5">
        <v>0</v>
      </c>
      <c r="AK135" s="5">
        <f t="shared" si="41"/>
        <v>15324200.09</v>
      </c>
      <c r="AL135" s="5">
        <v>14889830.61</v>
      </c>
      <c r="AM135" s="5">
        <v>434369.48</v>
      </c>
      <c r="AN135" s="5">
        <v>4.656612873077393E-10</v>
      </c>
      <c r="AO135" s="5">
        <v>-326673.34</v>
      </c>
      <c r="AP135" s="32">
        <f t="shared" si="42"/>
        <v>9096.577151695274</v>
      </c>
      <c r="AQ135" s="42">
        <f t="shared" si="43"/>
        <v>0</v>
      </c>
      <c r="AR135" s="5">
        <f t="shared" si="44"/>
        <v>0</v>
      </c>
      <c r="AS135" s="5">
        <f t="shared" si="45"/>
        <v>0</v>
      </c>
      <c r="AT135" s="53">
        <f t="shared" si="46"/>
        <v>0</v>
      </c>
      <c r="AU135" s="78"/>
      <c r="AV135" s="5">
        <v>0</v>
      </c>
      <c r="AW135" s="5">
        <v>4.656612873077393E-10</v>
      </c>
      <c r="AX135" s="82">
        <f t="shared" si="47"/>
        <v>0</v>
      </c>
    </row>
    <row r="136" spans="1:50" ht="15">
      <c r="A136" s="2" t="s">
        <v>161</v>
      </c>
      <c r="B136" s="2" t="s">
        <v>162</v>
      </c>
      <c r="C136" s="3">
        <v>232.3</v>
      </c>
      <c r="D136" s="4">
        <v>117</v>
      </c>
      <c r="E136" s="5">
        <v>2461707.22</v>
      </c>
      <c r="F136" s="5">
        <v>-172399.64</v>
      </c>
      <c r="G136" s="5">
        <v>0</v>
      </c>
      <c r="H136" s="5">
        <f t="shared" si="32"/>
        <v>2289307.58</v>
      </c>
      <c r="I136" s="5">
        <v>294690.42</v>
      </c>
      <c r="J136" s="5">
        <v>40478.07</v>
      </c>
      <c r="K136" s="5">
        <v>1954139.09</v>
      </c>
      <c r="L136" s="5">
        <v>0</v>
      </c>
      <c r="M136" s="32">
        <f t="shared" si="33"/>
        <v>9854.961601377528</v>
      </c>
      <c r="N136" s="57">
        <f t="shared" si="34"/>
        <v>-0.0700325524495151</v>
      </c>
      <c r="P136" s="3">
        <v>232.3</v>
      </c>
      <c r="Q136" s="4">
        <v>117</v>
      </c>
      <c r="R136" s="5">
        <v>2461707.22</v>
      </c>
      <c r="S136" s="5">
        <v>-199402.51</v>
      </c>
      <c r="T136" s="5">
        <v>0</v>
      </c>
      <c r="U136" s="5">
        <f t="shared" si="35"/>
        <v>2262304.71</v>
      </c>
      <c r="V136" s="5">
        <v>294690.42</v>
      </c>
      <c r="W136" s="5">
        <v>40478.07</v>
      </c>
      <c r="X136" s="5">
        <v>1927136.22</v>
      </c>
      <c r="Y136" s="5">
        <v>0</v>
      </c>
      <c r="Z136" s="32">
        <f t="shared" si="36"/>
        <v>9738.720232458028</v>
      </c>
      <c r="AA136" s="42">
        <f t="shared" si="37"/>
        <v>-27002.87000000011</v>
      </c>
      <c r="AB136" s="5">
        <f t="shared" si="38"/>
        <v>0</v>
      </c>
      <c r="AC136" s="5">
        <f t="shared" si="39"/>
        <v>27002.87000000011</v>
      </c>
      <c r="AD136" s="56">
        <f t="shared" si="40"/>
        <v>-0.011795212769094187</v>
      </c>
      <c r="AF136" s="3">
        <v>232.3</v>
      </c>
      <c r="AG136" s="4">
        <v>117</v>
      </c>
      <c r="AH136" s="5">
        <v>2461707.22</v>
      </c>
      <c r="AI136" s="5">
        <v>-266240.15</v>
      </c>
      <c r="AJ136" s="5">
        <v>0</v>
      </c>
      <c r="AK136" s="5">
        <f t="shared" si="41"/>
        <v>2195467.0700000003</v>
      </c>
      <c r="AL136" s="5">
        <v>294690.42</v>
      </c>
      <c r="AM136" s="5">
        <v>40478.07</v>
      </c>
      <c r="AN136" s="5">
        <v>1860298.5800000003</v>
      </c>
      <c r="AO136" s="5">
        <v>0</v>
      </c>
      <c r="AP136" s="32">
        <f t="shared" si="42"/>
        <v>9450.99900990099</v>
      </c>
      <c r="AQ136" s="42">
        <f t="shared" si="43"/>
        <v>-66837.63999999966</v>
      </c>
      <c r="AR136" s="5">
        <f t="shared" si="44"/>
        <v>0</v>
      </c>
      <c r="AS136" s="5">
        <f t="shared" si="45"/>
        <v>66837.63999999966</v>
      </c>
      <c r="AT136" s="53">
        <f t="shared" si="46"/>
        <v>-0.02919557012954968</v>
      </c>
      <c r="AU136" s="78"/>
      <c r="AV136" s="5">
        <v>2289307.58</v>
      </c>
      <c r="AW136" s="5">
        <v>1860298.5800000003</v>
      </c>
      <c r="AX136" s="82">
        <f t="shared" si="47"/>
        <v>719.2077603828608</v>
      </c>
    </row>
    <row r="137" spans="1:50" ht="15">
      <c r="A137" s="2" t="s">
        <v>161</v>
      </c>
      <c r="B137" s="2" t="s">
        <v>163</v>
      </c>
      <c r="C137" s="3">
        <v>1581.3999999999999</v>
      </c>
      <c r="D137" s="4">
        <v>902.3</v>
      </c>
      <c r="E137" s="5">
        <v>11508390.569999998</v>
      </c>
      <c r="F137" s="5">
        <v>-805961.98</v>
      </c>
      <c r="G137" s="5">
        <v>0</v>
      </c>
      <c r="H137" s="5">
        <f t="shared" si="32"/>
        <v>10702428.589999998</v>
      </c>
      <c r="I137" s="5">
        <v>1651930.32</v>
      </c>
      <c r="J137" s="5">
        <v>245073.9</v>
      </c>
      <c r="K137" s="5">
        <v>8805424.369999997</v>
      </c>
      <c r="L137" s="5">
        <v>0</v>
      </c>
      <c r="M137" s="32">
        <f t="shared" si="33"/>
        <v>6767.692291640318</v>
      </c>
      <c r="N137" s="57">
        <f t="shared" si="34"/>
        <v>-0.07003255364837692</v>
      </c>
      <c r="P137" s="3">
        <v>1581.3999999999999</v>
      </c>
      <c r="Q137" s="4">
        <v>902.3</v>
      </c>
      <c r="R137" s="5">
        <v>11508390.569999998</v>
      </c>
      <c r="S137" s="5">
        <v>-932199.37</v>
      </c>
      <c r="T137" s="5">
        <v>0</v>
      </c>
      <c r="U137" s="5">
        <f t="shared" si="35"/>
        <v>10576191.2</v>
      </c>
      <c r="V137" s="5">
        <v>1651930.32</v>
      </c>
      <c r="W137" s="5">
        <v>245073.9</v>
      </c>
      <c r="X137" s="5">
        <v>8679186.979999999</v>
      </c>
      <c r="Y137" s="5">
        <v>0</v>
      </c>
      <c r="Z137" s="32">
        <f t="shared" si="36"/>
        <v>6687.86594157076</v>
      </c>
      <c r="AA137" s="42">
        <f t="shared" si="37"/>
        <v>-126237.38999999873</v>
      </c>
      <c r="AB137" s="5">
        <f t="shared" si="38"/>
        <v>0</v>
      </c>
      <c r="AC137" s="5">
        <f t="shared" si="39"/>
        <v>126237.38999999873</v>
      </c>
      <c r="AD137" s="56">
        <f t="shared" si="40"/>
        <v>-0.011795209745005994</v>
      </c>
      <c r="AF137" s="3">
        <v>1581.3999999999999</v>
      </c>
      <c r="AG137" s="4">
        <v>902.3</v>
      </c>
      <c r="AH137" s="5">
        <v>11508390.569999998</v>
      </c>
      <c r="AI137" s="5">
        <v>-1244662.88</v>
      </c>
      <c r="AJ137" s="5">
        <v>0</v>
      </c>
      <c r="AK137" s="5">
        <f t="shared" si="41"/>
        <v>10263727.689999998</v>
      </c>
      <c r="AL137" s="5">
        <v>1651930.32</v>
      </c>
      <c r="AM137" s="5">
        <v>245073.9</v>
      </c>
      <c r="AN137" s="5">
        <v>8366723.469999997</v>
      </c>
      <c r="AO137" s="5">
        <v>0</v>
      </c>
      <c r="AP137" s="32">
        <f t="shared" si="42"/>
        <v>6490.279303149107</v>
      </c>
      <c r="AQ137" s="42">
        <f t="shared" si="43"/>
        <v>-312463.51000000164</v>
      </c>
      <c r="AR137" s="5">
        <f t="shared" si="44"/>
        <v>0</v>
      </c>
      <c r="AS137" s="5">
        <f t="shared" si="45"/>
        <v>312463.51000000164</v>
      </c>
      <c r="AT137" s="53">
        <f t="shared" si="46"/>
        <v>-0.029195570647577822</v>
      </c>
      <c r="AU137" s="78"/>
      <c r="AV137" s="5">
        <v>10702428.589999998</v>
      </c>
      <c r="AW137" s="5">
        <v>8366723.469999997</v>
      </c>
      <c r="AX137" s="82">
        <f t="shared" si="47"/>
        <v>3362.269781534291</v>
      </c>
    </row>
    <row r="138" spans="1:50" ht="15">
      <c r="A138" s="2" t="s">
        <v>161</v>
      </c>
      <c r="B138" s="2" t="s">
        <v>164</v>
      </c>
      <c r="C138" s="3">
        <v>277.40000000000003</v>
      </c>
      <c r="D138" s="4">
        <v>144.3</v>
      </c>
      <c r="E138" s="5">
        <v>2595090.07</v>
      </c>
      <c r="F138" s="5">
        <v>-181740.78</v>
      </c>
      <c r="G138" s="5">
        <v>0</v>
      </c>
      <c r="H138" s="5">
        <f t="shared" si="32"/>
        <v>2413349.29</v>
      </c>
      <c r="I138" s="5">
        <v>462771.12</v>
      </c>
      <c r="J138" s="5">
        <v>62943.62</v>
      </c>
      <c r="K138" s="5">
        <v>1887634.5499999998</v>
      </c>
      <c r="L138" s="5">
        <v>0</v>
      </c>
      <c r="M138" s="32">
        <f t="shared" si="33"/>
        <v>8699.889293439077</v>
      </c>
      <c r="N138" s="57">
        <f t="shared" si="34"/>
        <v>-0.07003255189520262</v>
      </c>
      <c r="P138" s="3">
        <v>277.40000000000003</v>
      </c>
      <c r="Q138" s="4">
        <v>144.3</v>
      </c>
      <c r="R138" s="5">
        <v>2595090.07</v>
      </c>
      <c r="S138" s="5">
        <v>-210206.75</v>
      </c>
      <c r="T138" s="5">
        <v>0</v>
      </c>
      <c r="U138" s="5">
        <f t="shared" si="35"/>
        <v>2384883.32</v>
      </c>
      <c r="V138" s="5">
        <v>462771.12</v>
      </c>
      <c r="W138" s="5">
        <v>62943.62</v>
      </c>
      <c r="X138" s="5">
        <v>1859168.5799999996</v>
      </c>
      <c r="Y138" s="5">
        <v>0</v>
      </c>
      <c r="Z138" s="32">
        <f t="shared" si="36"/>
        <v>8597.272242249457</v>
      </c>
      <c r="AA138" s="42">
        <f t="shared" si="37"/>
        <v>-28465.970000000205</v>
      </c>
      <c r="AB138" s="5">
        <f t="shared" si="38"/>
        <v>0</v>
      </c>
      <c r="AC138" s="5">
        <f t="shared" si="39"/>
        <v>28465.970000000205</v>
      </c>
      <c r="AD138" s="53">
        <f t="shared" si="40"/>
        <v>-0.011795213447946528</v>
      </c>
      <c r="AF138" s="3">
        <v>277.40000000000003</v>
      </c>
      <c r="AG138" s="4">
        <v>144.3</v>
      </c>
      <c r="AH138" s="5">
        <v>2595090.07</v>
      </c>
      <c r="AI138" s="5">
        <v>-280665.85</v>
      </c>
      <c r="AJ138" s="5">
        <v>0</v>
      </c>
      <c r="AK138" s="5">
        <f t="shared" si="41"/>
        <v>2314424.2199999997</v>
      </c>
      <c r="AL138" s="5">
        <v>462771.12</v>
      </c>
      <c r="AM138" s="5">
        <v>62943.62</v>
      </c>
      <c r="AN138" s="5">
        <v>1788709.4799999995</v>
      </c>
      <c r="AO138" s="5">
        <v>0</v>
      </c>
      <c r="AP138" s="32">
        <f t="shared" si="42"/>
        <v>8343.274044700791</v>
      </c>
      <c r="AQ138" s="42">
        <f t="shared" si="43"/>
        <v>-70459.1000000001</v>
      </c>
      <c r="AR138" s="5">
        <f t="shared" si="44"/>
        <v>0</v>
      </c>
      <c r="AS138" s="5">
        <f t="shared" si="45"/>
        <v>70459.1000000001</v>
      </c>
      <c r="AT138" s="53">
        <f t="shared" si="46"/>
        <v>-0.029195566630970393</v>
      </c>
      <c r="AU138" s="78"/>
      <c r="AV138" s="5">
        <v>2413349.29</v>
      </c>
      <c r="AW138" s="5">
        <v>1788709.4799999995</v>
      </c>
      <c r="AX138" s="82">
        <f t="shared" si="47"/>
        <v>758.1766439101499</v>
      </c>
    </row>
    <row r="139" spans="1:50" ht="15">
      <c r="A139" s="2" t="s">
        <v>161</v>
      </c>
      <c r="B139" s="2" t="s">
        <v>165</v>
      </c>
      <c r="C139" s="3">
        <v>239.1</v>
      </c>
      <c r="D139" s="4">
        <v>98.9</v>
      </c>
      <c r="E139" s="5">
        <v>2468580.48</v>
      </c>
      <c r="F139" s="5">
        <v>-172881</v>
      </c>
      <c r="G139" s="5">
        <v>0</v>
      </c>
      <c r="H139" s="5">
        <f t="shared" si="32"/>
        <v>2295699.48</v>
      </c>
      <c r="I139" s="5">
        <v>286260.36</v>
      </c>
      <c r="J139" s="5">
        <v>38092.77</v>
      </c>
      <c r="K139" s="5">
        <v>1971346.35</v>
      </c>
      <c r="L139" s="5">
        <v>0</v>
      </c>
      <c r="M139" s="32">
        <f t="shared" si="33"/>
        <v>9601.41982434128</v>
      </c>
      <c r="N139" s="57">
        <f t="shared" si="34"/>
        <v>-0.07003255571396239</v>
      </c>
      <c r="P139" s="3">
        <v>239.1</v>
      </c>
      <c r="Q139" s="4">
        <v>98.9</v>
      </c>
      <c r="R139" s="5">
        <v>2468580.48</v>
      </c>
      <c r="S139" s="5">
        <v>-199959.25</v>
      </c>
      <c r="T139" s="5">
        <v>0</v>
      </c>
      <c r="U139" s="5">
        <f t="shared" si="35"/>
        <v>2268621.23</v>
      </c>
      <c r="V139" s="5">
        <v>286260.36</v>
      </c>
      <c r="W139" s="5">
        <v>38092.77</v>
      </c>
      <c r="X139" s="5">
        <v>1944268.1</v>
      </c>
      <c r="Y139" s="5">
        <v>0</v>
      </c>
      <c r="Z139" s="32">
        <f t="shared" si="36"/>
        <v>9488.169092429946</v>
      </c>
      <c r="AA139" s="42">
        <f t="shared" si="37"/>
        <v>-27078.25</v>
      </c>
      <c r="AB139" s="5">
        <f t="shared" si="38"/>
        <v>0</v>
      </c>
      <c r="AC139" s="5">
        <f t="shared" si="39"/>
        <v>27078.25</v>
      </c>
      <c r="AD139" s="53">
        <f t="shared" si="40"/>
        <v>-0.01179520674892517</v>
      </c>
      <c r="AF139" s="3">
        <v>239.1</v>
      </c>
      <c r="AG139" s="4">
        <v>98.9</v>
      </c>
      <c r="AH139" s="5">
        <v>2468580.48</v>
      </c>
      <c r="AI139" s="5">
        <v>-266983.51</v>
      </c>
      <c r="AJ139" s="5">
        <v>0</v>
      </c>
      <c r="AK139" s="5">
        <f t="shared" si="41"/>
        <v>2201596.9699999997</v>
      </c>
      <c r="AL139" s="5">
        <v>286260.36</v>
      </c>
      <c r="AM139" s="5">
        <v>38092.77</v>
      </c>
      <c r="AN139" s="5">
        <v>1877243.8399999999</v>
      </c>
      <c r="AO139" s="5">
        <v>0</v>
      </c>
      <c r="AP139" s="32">
        <f t="shared" si="42"/>
        <v>9207.850146382267</v>
      </c>
      <c r="AQ139" s="42">
        <f t="shared" si="43"/>
        <v>-67024.26000000024</v>
      </c>
      <c r="AR139" s="5">
        <f t="shared" si="44"/>
        <v>0</v>
      </c>
      <c r="AS139" s="5">
        <f t="shared" si="45"/>
        <v>67024.26000000024</v>
      </c>
      <c r="AT139" s="53">
        <f t="shared" si="46"/>
        <v>-0.02919557223578769</v>
      </c>
      <c r="AU139" s="78"/>
      <c r="AV139" s="5">
        <v>2295699.48</v>
      </c>
      <c r="AW139" s="5">
        <v>1877243.8399999999</v>
      </c>
      <c r="AX139" s="82">
        <f t="shared" si="47"/>
        <v>721.2158365905982</v>
      </c>
    </row>
    <row r="140" spans="1:50" ht="15">
      <c r="A140" s="2" t="s">
        <v>166</v>
      </c>
      <c r="B140" s="2" t="s">
        <v>167</v>
      </c>
      <c r="C140" s="3">
        <v>17234.6</v>
      </c>
      <c r="D140" s="4">
        <v>10717.8</v>
      </c>
      <c r="E140" s="5">
        <v>124250533.65</v>
      </c>
      <c r="F140" s="5">
        <v>-8701582.19</v>
      </c>
      <c r="G140" s="5">
        <v>0</v>
      </c>
      <c r="H140" s="5">
        <f t="shared" si="32"/>
        <v>115548951.46000001</v>
      </c>
      <c r="I140" s="5">
        <v>21071866.74</v>
      </c>
      <c r="J140" s="5">
        <v>2082135.06</v>
      </c>
      <c r="K140" s="5">
        <v>92394949.66000001</v>
      </c>
      <c r="L140" s="5">
        <v>0</v>
      </c>
      <c r="M140" s="32">
        <f t="shared" si="33"/>
        <v>6704.4753844011475</v>
      </c>
      <c r="N140" s="57">
        <f t="shared" si="34"/>
        <v>-0.07003255386018215</v>
      </c>
      <c r="P140" s="3">
        <v>17234.6</v>
      </c>
      <c r="Q140" s="4">
        <v>10717.8</v>
      </c>
      <c r="R140" s="5">
        <v>124250533.65</v>
      </c>
      <c r="S140" s="5">
        <v>-10064506.34</v>
      </c>
      <c r="T140" s="5">
        <v>0</v>
      </c>
      <c r="U140" s="5">
        <f t="shared" si="35"/>
        <v>114186027.31</v>
      </c>
      <c r="V140" s="5">
        <v>21071866.74</v>
      </c>
      <c r="W140" s="5">
        <v>2082135.06</v>
      </c>
      <c r="X140" s="5">
        <v>91032025.51</v>
      </c>
      <c r="Y140" s="5">
        <v>0</v>
      </c>
      <c r="Z140" s="32">
        <f t="shared" si="36"/>
        <v>6625.394689171783</v>
      </c>
      <c r="AA140" s="42">
        <f t="shared" si="37"/>
        <v>-1362924.150000006</v>
      </c>
      <c r="AB140" s="5">
        <f t="shared" si="38"/>
        <v>0</v>
      </c>
      <c r="AC140" s="5">
        <f t="shared" si="39"/>
        <v>1362924.150000006</v>
      </c>
      <c r="AD140" s="53">
        <f t="shared" si="40"/>
        <v>-0.011795210019467933</v>
      </c>
      <c r="AF140" s="3">
        <v>17234.6</v>
      </c>
      <c r="AG140" s="4">
        <v>10717.8</v>
      </c>
      <c r="AH140" s="5">
        <v>124250533.65</v>
      </c>
      <c r="AI140" s="5">
        <v>-13438023.85</v>
      </c>
      <c r="AJ140" s="5">
        <v>0</v>
      </c>
      <c r="AK140" s="5">
        <f t="shared" si="41"/>
        <v>110812509.80000001</v>
      </c>
      <c r="AL140" s="5">
        <v>21071866.74</v>
      </c>
      <c r="AM140" s="5">
        <v>2082135.06</v>
      </c>
      <c r="AN140" s="5">
        <v>87658508.00000001</v>
      </c>
      <c r="AO140" s="5">
        <v>0</v>
      </c>
      <c r="AP140" s="32">
        <f t="shared" si="42"/>
        <v>6429.65370823808</v>
      </c>
      <c r="AQ140" s="42">
        <f t="shared" si="43"/>
        <v>-3373517.5099999905</v>
      </c>
      <c r="AR140" s="5">
        <f t="shared" si="44"/>
        <v>0</v>
      </c>
      <c r="AS140" s="5">
        <f t="shared" si="45"/>
        <v>3373517.5099999905</v>
      </c>
      <c r="AT140" s="53">
        <f t="shared" si="46"/>
        <v>-0.02919557007981862</v>
      </c>
      <c r="AU140" s="78"/>
      <c r="AV140" s="5">
        <v>115548951.46000001</v>
      </c>
      <c r="AW140" s="5">
        <v>87658508.00000001</v>
      </c>
      <c r="AX140" s="82">
        <f t="shared" si="47"/>
        <v>36300.802618289716</v>
      </c>
    </row>
    <row r="141" spans="1:50" ht="15">
      <c r="A141" s="2" t="s">
        <v>166</v>
      </c>
      <c r="B141" s="2" t="s">
        <v>168</v>
      </c>
      <c r="C141" s="3">
        <v>8510.8</v>
      </c>
      <c r="D141" s="4">
        <v>2497.1</v>
      </c>
      <c r="E141" s="5">
        <v>58890991.25</v>
      </c>
      <c r="F141" s="5">
        <v>-4124286.51</v>
      </c>
      <c r="G141" s="5">
        <v>0</v>
      </c>
      <c r="H141" s="5">
        <f t="shared" si="32"/>
        <v>54766704.74</v>
      </c>
      <c r="I141" s="5">
        <v>15309400.11</v>
      </c>
      <c r="J141" s="5">
        <v>1348500.66</v>
      </c>
      <c r="K141" s="5">
        <v>38108803.970000006</v>
      </c>
      <c r="L141" s="5">
        <v>0</v>
      </c>
      <c r="M141" s="32">
        <f t="shared" si="33"/>
        <v>6434.965542604691</v>
      </c>
      <c r="N141" s="57">
        <f t="shared" si="34"/>
        <v>-0.07003255374819319</v>
      </c>
      <c r="P141" s="3">
        <v>8510.8</v>
      </c>
      <c r="Q141" s="4">
        <v>2497.1</v>
      </c>
      <c r="R141" s="5">
        <v>58890991.25</v>
      </c>
      <c r="S141" s="5">
        <v>-4770271.3</v>
      </c>
      <c r="T141" s="5">
        <v>0</v>
      </c>
      <c r="U141" s="5">
        <f t="shared" si="35"/>
        <v>54120719.95</v>
      </c>
      <c r="V141" s="5">
        <v>15309400.11</v>
      </c>
      <c r="W141" s="5">
        <v>1348500.66</v>
      </c>
      <c r="X141" s="5">
        <v>37462819.18000001</v>
      </c>
      <c r="Y141" s="5">
        <v>0</v>
      </c>
      <c r="Z141" s="32">
        <f t="shared" si="36"/>
        <v>6359.063771913335</v>
      </c>
      <c r="AA141" s="42">
        <f t="shared" si="37"/>
        <v>-645984.7899999991</v>
      </c>
      <c r="AB141" s="5">
        <f t="shared" si="38"/>
        <v>0</v>
      </c>
      <c r="AC141" s="5">
        <f t="shared" si="39"/>
        <v>645984.7899999991</v>
      </c>
      <c r="AD141" s="53">
        <f t="shared" si="40"/>
        <v>-0.011795210120213617</v>
      </c>
      <c r="AF141" s="3">
        <v>8510.8</v>
      </c>
      <c r="AG141" s="4">
        <v>2497.1</v>
      </c>
      <c r="AH141" s="5">
        <v>58890991.25</v>
      </c>
      <c r="AI141" s="5">
        <v>-6369216.47</v>
      </c>
      <c r="AJ141" s="5">
        <v>0</v>
      </c>
      <c r="AK141" s="5">
        <f t="shared" si="41"/>
        <v>52521774.78</v>
      </c>
      <c r="AL141" s="5">
        <v>15309400.11</v>
      </c>
      <c r="AM141" s="5">
        <v>1348500.66</v>
      </c>
      <c r="AN141" s="5">
        <v>35863874.010000005</v>
      </c>
      <c r="AO141" s="5">
        <v>0</v>
      </c>
      <c r="AP141" s="32">
        <f t="shared" si="42"/>
        <v>6171.191284015605</v>
      </c>
      <c r="AQ141" s="42">
        <f t="shared" si="43"/>
        <v>-1598945.1700000018</v>
      </c>
      <c r="AR141" s="5">
        <f t="shared" si="44"/>
        <v>0</v>
      </c>
      <c r="AS141" s="5">
        <f t="shared" si="45"/>
        <v>1598945.1700000018</v>
      </c>
      <c r="AT141" s="53">
        <f t="shared" si="46"/>
        <v>-0.029195570147790523</v>
      </c>
      <c r="AU141" s="78"/>
      <c r="AV141" s="5">
        <v>54766704.74</v>
      </c>
      <c r="AW141" s="5">
        <v>35863874.010000005</v>
      </c>
      <c r="AX141" s="82">
        <f t="shared" si="47"/>
        <v>17205.481431903005</v>
      </c>
    </row>
    <row r="142" spans="1:50" ht="15">
      <c r="A142" s="2" t="s">
        <v>169</v>
      </c>
      <c r="B142" s="2" t="s">
        <v>170</v>
      </c>
      <c r="C142" s="3">
        <v>638.4000000000001</v>
      </c>
      <c r="D142" s="4">
        <v>129.7</v>
      </c>
      <c r="E142" s="5">
        <v>4788847</v>
      </c>
      <c r="F142" s="5">
        <v>-736.13</v>
      </c>
      <c r="G142" s="5">
        <v>0</v>
      </c>
      <c r="H142" s="5">
        <f t="shared" si="32"/>
        <v>4788110.87</v>
      </c>
      <c r="I142" s="5">
        <v>4614481.81</v>
      </c>
      <c r="J142" s="5">
        <v>173629.06</v>
      </c>
      <c r="K142" s="5">
        <v>5.238689482212067E-10</v>
      </c>
      <c r="L142" s="5">
        <v>-367.16</v>
      </c>
      <c r="M142" s="32">
        <f t="shared" si="33"/>
        <v>7499.598543233082</v>
      </c>
      <c r="N142" s="57">
        <f t="shared" si="34"/>
        <v>-0.0002303873980521825</v>
      </c>
      <c r="P142" s="3">
        <v>638.4000000000001</v>
      </c>
      <c r="Q142" s="4">
        <v>129.7</v>
      </c>
      <c r="R142" s="5">
        <v>4788847</v>
      </c>
      <c r="S142" s="5">
        <v>-736.13</v>
      </c>
      <c r="T142" s="5">
        <v>0</v>
      </c>
      <c r="U142" s="5">
        <f t="shared" si="35"/>
        <v>4788110.87</v>
      </c>
      <c r="V142" s="5">
        <v>4614481.81</v>
      </c>
      <c r="W142" s="5">
        <v>173629.06</v>
      </c>
      <c r="X142" s="5">
        <v>5.238689482212067E-10</v>
      </c>
      <c r="Y142" s="5">
        <v>-367.16</v>
      </c>
      <c r="Z142" s="32">
        <f t="shared" si="36"/>
        <v>7499.598543233082</v>
      </c>
      <c r="AA142" s="42">
        <f t="shared" si="37"/>
        <v>0</v>
      </c>
      <c r="AB142" s="5">
        <f t="shared" si="38"/>
        <v>0</v>
      </c>
      <c r="AC142" s="5">
        <f t="shared" si="39"/>
        <v>0</v>
      </c>
      <c r="AD142" s="53">
        <f t="shared" si="40"/>
        <v>0</v>
      </c>
      <c r="AF142" s="3">
        <v>638.4000000000001</v>
      </c>
      <c r="AG142" s="4">
        <v>129.7</v>
      </c>
      <c r="AH142" s="5">
        <v>4788847</v>
      </c>
      <c r="AI142" s="5">
        <v>-736.13</v>
      </c>
      <c r="AJ142" s="5">
        <v>0</v>
      </c>
      <c r="AK142" s="5">
        <f t="shared" si="41"/>
        <v>4788110.87</v>
      </c>
      <c r="AL142" s="5">
        <v>4614481.81</v>
      </c>
      <c r="AM142" s="5">
        <v>173629.06</v>
      </c>
      <c r="AN142" s="5">
        <v>5.238689482212067E-10</v>
      </c>
      <c r="AO142" s="5">
        <v>-367.16</v>
      </c>
      <c r="AP142" s="32">
        <f t="shared" si="42"/>
        <v>7499.598543233082</v>
      </c>
      <c r="AQ142" s="42">
        <f t="shared" si="43"/>
        <v>0</v>
      </c>
      <c r="AR142" s="5">
        <f t="shared" si="44"/>
        <v>0</v>
      </c>
      <c r="AS142" s="5">
        <f t="shared" si="45"/>
        <v>0</v>
      </c>
      <c r="AT142" s="53">
        <f t="shared" si="46"/>
        <v>0</v>
      </c>
      <c r="AU142" s="78"/>
      <c r="AV142" s="5">
        <v>0</v>
      </c>
      <c r="AW142" s="5">
        <v>5.238689482212067E-10</v>
      </c>
      <c r="AX142" s="82">
        <f t="shared" si="47"/>
        <v>0</v>
      </c>
    </row>
    <row r="143" spans="1:50" ht="15">
      <c r="A143" s="2" t="s">
        <v>169</v>
      </c>
      <c r="B143" s="2" t="s">
        <v>171</v>
      </c>
      <c r="C143" s="3">
        <v>454.2</v>
      </c>
      <c r="D143" s="4">
        <v>103.3</v>
      </c>
      <c r="E143" s="5">
        <v>3489717.1</v>
      </c>
      <c r="F143" s="5">
        <v>-244393.8</v>
      </c>
      <c r="G143" s="5">
        <v>0</v>
      </c>
      <c r="H143" s="5">
        <f t="shared" si="32"/>
        <v>3245323.3000000003</v>
      </c>
      <c r="I143" s="5">
        <v>771893.55</v>
      </c>
      <c r="J143" s="5">
        <v>79297.82</v>
      </c>
      <c r="K143" s="5">
        <v>2394131.93</v>
      </c>
      <c r="L143" s="5">
        <v>0</v>
      </c>
      <c r="M143" s="32">
        <f t="shared" si="33"/>
        <v>7145.14156759137</v>
      </c>
      <c r="N143" s="57">
        <f t="shared" si="34"/>
        <v>-0.07003255364166912</v>
      </c>
      <c r="P143" s="3">
        <v>454.2</v>
      </c>
      <c r="Q143" s="4">
        <v>103.3</v>
      </c>
      <c r="R143" s="5">
        <v>3489717.1</v>
      </c>
      <c r="S143" s="5">
        <v>-282673.07</v>
      </c>
      <c r="T143" s="5">
        <v>0</v>
      </c>
      <c r="U143" s="5">
        <f t="shared" si="35"/>
        <v>3207044.0300000003</v>
      </c>
      <c r="V143" s="5">
        <v>771893.55</v>
      </c>
      <c r="W143" s="5">
        <v>79297.82</v>
      </c>
      <c r="X143" s="5">
        <v>2355852.6600000006</v>
      </c>
      <c r="Y143" s="5">
        <v>0</v>
      </c>
      <c r="Z143" s="32">
        <f t="shared" si="36"/>
        <v>7060.8631219727</v>
      </c>
      <c r="AA143" s="42">
        <f t="shared" si="37"/>
        <v>-38279.27000000002</v>
      </c>
      <c r="AB143" s="5">
        <f t="shared" si="38"/>
        <v>0</v>
      </c>
      <c r="AC143" s="5">
        <f t="shared" si="39"/>
        <v>38279.27000000002</v>
      </c>
      <c r="AD143" s="53">
        <f t="shared" si="40"/>
        <v>-0.011795210048872485</v>
      </c>
      <c r="AF143" s="3">
        <v>454.2</v>
      </c>
      <c r="AG143" s="4">
        <v>103.3</v>
      </c>
      <c r="AH143" s="5">
        <v>3489717.1</v>
      </c>
      <c r="AI143" s="5">
        <v>-377422.13</v>
      </c>
      <c r="AJ143" s="5">
        <v>0</v>
      </c>
      <c r="AK143" s="5">
        <f t="shared" si="41"/>
        <v>3112294.97</v>
      </c>
      <c r="AL143" s="5">
        <v>771893.55</v>
      </c>
      <c r="AM143" s="5">
        <v>79297.82</v>
      </c>
      <c r="AN143" s="5">
        <v>2261103.6</v>
      </c>
      <c r="AO143" s="5">
        <v>0</v>
      </c>
      <c r="AP143" s="32">
        <f t="shared" si="42"/>
        <v>6852.256649053281</v>
      </c>
      <c r="AQ143" s="42">
        <f t="shared" si="43"/>
        <v>-94749.06000000006</v>
      </c>
      <c r="AR143" s="5">
        <f t="shared" si="44"/>
        <v>0</v>
      </c>
      <c r="AS143" s="5">
        <f t="shared" si="45"/>
        <v>94749.06000000006</v>
      </c>
      <c r="AT143" s="53">
        <f t="shared" si="46"/>
        <v>-0.029195568897557925</v>
      </c>
      <c r="AU143" s="78"/>
      <c r="AV143" s="5">
        <v>3245323.3000000003</v>
      </c>
      <c r="AW143" s="5">
        <v>2261103.6</v>
      </c>
      <c r="AX143" s="82">
        <f t="shared" si="47"/>
        <v>1019.5491958801425</v>
      </c>
    </row>
    <row r="144" spans="1:50" ht="15">
      <c r="A144" s="2" t="s">
        <v>172</v>
      </c>
      <c r="B144" s="2" t="s">
        <v>173</v>
      </c>
      <c r="C144" s="3">
        <v>588.3</v>
      </c>
      <c r="D144" s="4">
        <v>246.8</v>
      </c>
      <c r="E144" s="5">
        <v>4564907.58</v>
      </c>
      <c r="F144" s="5">
        <v>-319692.14</v>
      </c>
      <c r="G144" s="5">
        <v>0</v>
      </c>
      <c r="H144" s="5">
        <f t="shared" si="32"/>
        <v>4245215.44</v>
      </c>
      <c r="I144" s="5">
        <v>1677808.9</v>
      </c>
      <c r="J144" s="5">
        <v>213064.32</v>
      </c>
      <c r="K144" s="5">
        <v>2354342.2200000007</v>
      </c>
      <c r="L144" s="5">
        <v>0</v>
      </c>
      <c r="M144" s="32">
        <f t="shared" si="33"/>
        <v>7216.072480027198</v>
      </c>
      <c r="N144" s="57">
        <f t="shared" si="34"/>
        <v>-0.07003255474451468</v>
      </c>
      <c r="P144" s="3">
        <v>588.3</v>
      </c>
      <c r="Q144" s="4">
        <v>246.8</v>
      </c>
      <c r="R144" s="5">
        <v>4564907.58</v>
      </c>
      <c r="S144" s="5">
        <v>-369765.34</v>
      </c>
      <c r="T144" s="5">
        <v>0</v>
      </c>
      <c r="U144" s="5">
        <f t="shared" si="35"/>
        <v>4195142.24</v>
      </c>
      <c r="V144" s="5">
        <v>1677808.9</v>
      </c>
      <c r="W144" s="5">
        <v>213064.32</v>
      </c>
      <c r="X144" s="5">
        <v>2304269.0200000005</v>
      </c>
      <c r="Y144" s="5">
        <v>0</v>
      </c>
      <c r="Z144" s="32">
        <f t="shared" si="36"/>
        <v>7130.957402685705</v>
      </c>
      <c r="AA144" s="42">
        <f t="shared" si="37"/>
        <v>-50073.200000000186</v>
      </c>
      <c r="AB144" s="5">
        <f t="shared" si="38"/>
        <v>0</v>
      </c>
      <c r="AC144" s="5">
        <f t="shared" si="39"/>
        <v>50073.200000000186</v>
      </c>
      <c r="AD144" s="53">
        <f t="shared" si="40"/>
        <v>-0.011795208207383742</v>
      </c>
      <c r="AF144" s="3">
        <v>588.3</v>
      </c>
      <c r="AG144" s="4">
        <v>246.8</v>
      </c>
      <c r="AH144" s="5">
        <v>4564907.58</v>
      </c>
      <c r="AI144" s="5">
        <v>-493706.83</v>
      </c>
      <c r="AJ144" s="5">
        <v>0</v>
      </c>
      <c r="AK144" s="5">
        <f t="shared" si="41"/>
        <v>4071200.75</v>
      </c>
      <c r="AL144" s="5">
        <v>1677808.9</v>
      </c>
      <c r="AM144" s="5">
        <v>213064.32</v>
      </c>
      <c r="AN144" s="5">
        <v>2180327.5300000003</v>
      </c>
      <c r="AO144" s="5">
        <v>0</v>
      </c>
      <c r="AP144" s="32">
        <f t="shared" si="42"/>
        <v>6920.280044195139</v>
      </c>
      <c r="AQ144" s="42">
        <f t="shared" si="43"/>
        <v>-123941.49000000022</v>
      </c>
      <c r="AR144" s="5">
        <f t="shared" si="44"/>
        <v>0</v>
      </c>
      <c r="AS144" s="5">
        <f t="shared" si="45"/>
        <v>123941.49000000022</v>
      </c>
      <c r="AT144" s="53">
        <f t="shared" si="46"/>
        <v>-0.029195571285305654</v>
      </c>
      <c r="AU144" s="78"/>
      <c r="AV144" s="5">
        <v>4245215.44</v>
      </c>
      <c r="AW144" s="5">
        <v>2180327.5300000003</v>
      </c>
      <c r="AX144" s="82">
        <f t="shared" si="47"/>
        <v>1333.6748262307071</v>
      </c>
    </row>
    <row r="145" spans="1:50" ht="15">
      <c r="A145" s="2" t="s">
        <v>172</v>
      </c>
      <c r="B145" s="2" t="s">
        <v>174</v>
      </c>
      <c r="C145" s="3">
        <v>1134.9</v>
      </c>
      <c r="D145" s="4">
        <v>637.5</v>
      </c>
      <c r="E145" s="5">
        <v>8333539.47</v>
      </c>
      <c r="F145" s="5">
        <v>-583619.05</v>
      </c>
      <c r="G145" s="5">
        <v>0</v>
      </c>
      <c r="H145" s="5">
        <f t="shared" si="32"/>
        <v>7749920.42</v>
      </c>
      <c r="I145" s="5">
        <v>1256335.76</v>
      </c>
      <c r="J145" s="5">
        <v>165393.53</v>
      </c>
      <c r="K145" s="5">
        <v>6328191.13</v>
      </c>
      <c r="L145" s="5">
        <v>0</v>
      </c>
      <c r="M145" s="32">
        <f t="shared" si="33"/>
        <v>6828.725367873821</v>
      </c>
      <c r="N145" s="57">
        <f t="shared" si="34"/>
        <v>-0.07003255364673998</v>
      </c>
      <c r="P145" s="3">
        <v>1134.9</v>
      </c>
      <c r="Q145" s="4">
        <v>637.5</v>
      </c>
      <c r="R145" s="5">
        <v>8333539.47</v>
      </c>
      <c r="S145" s="5">
        <v>-675030.99</v>
      </c>
      <c r="T145" s="5">
        <v>0</v>
      </c>
      <c r="U145" s="5">
        <f t="shared" si="35"/>
        <v>7658508.4799999995</v>
      </c>
      <c r="V145" s="5">
        <v>1256335.76</v>
      </c>
      <c r="W145" s="5">
        <v>165393.53</v>
      </c>
      <c r="X145" s="5">
        <v>6236779.1899999995</v>
      </c>
      <c r="Y145" s="5">
        <v>0</v>
      </c>
      <c r="Z145" s="32">
        <f t="shared" si="36"/>
        <v>6748.179117102827</v>
      </c>
      <c r="AA145" s="42">
        <f t="shared" si="37"/>
        <v>-91411.94000000041</v>
      </c>
      <c r="AB145" s="5">
        <f t="shared" si="38"/>
        <v>0</v>
      </c>
      <c r="AC145" s="5">
        <f t="shared" si="39"/>
        <v>91411.94000000041</v>
      </c>
      <c r="AD145" s="53">
        <f t="shared" si="40"/>
        <v>-0.011795210150041827</v>
      </c>
      <c r="AF145" s="3">
        <v>1134.9</v>
      </c>
      <c r="AG145" s="4">
        <v>637.5</v>
      </c>
      <c r="AH145" s="5">
        <v>8333539.47</v>
      </c>
      <c r="AI145" s="5">
        <v>-901294.34</v>
      </c>
      <c r="AJ145" s="5">
        <v>0</v>
      </c>
      <c r="AK145" s="5">
        <f t="shared" si="41"/>
        <v>7432245.13</v>
      </c>
      <c r="AL145" s="5">
        <v>1256335.76</v>
      </c>
      <c r="AM145" s="5">
        <v>165393.53</v>
      </c>
      <c r="AN145" s="5">
        <v>6010515.84</v>
      </c>
      <c r="AO145" s="5">
        <v>0</v>
      </c>
      <c r="AP145" s="32">
        <f t="shared" si="42"/>
        <v>6548.810582430169</v>
      </c>
      <c r="AQ145" s="42">
        <f t="shared" si="43"/>
        <v>-226263.34999999963</v>
      </c>
      <c r="AR145" s="5">
        <f t="shared" si="44"/>
        <v>0</v>
      </c>
      <c r="AS145" s="5">
        <f t="shared" si="45"/>
        <v>226263.34999999963</v>
      </c>
      <c r="AT145" s="53">
        <f t="shared" si="46"/>
        <v>-0.029195570759163954</v>
      </c>
      <c r="AU145" s="78"/>
      <c r="AV145" s="5">
        <v>7749920.42</v>
      </c>
      <c r="AW145" s="5">
        <v>6010515.84</v>
      </c>
      <c r="AX145" s="82">
        <f t="shared" si="47"/>
        <v>2434.7112450541044</v>
      </c>
    </row>
    <row r="146" spans="1:50" ht="15">
      <c r="A146" s="2" t="s">
        <v>172</v>
      </c>
      <c r="B146" s="2" t="s">
        <v>175</v>
      </c>
      <c r="C146" s="3">
        <v>477.2</v>
      </c>
      <c r="D146" s="4">
        <v>171.2</v>
      </c>
      <c r="E146" s="5">
        <v>3710172.8600000003</v>
      </c>
      <c r="F146" s="5">
        <v>-259832.88</v>
      </c>
      <c r="G146" s="5">
        <v>0</v>
      </c>
      <c r="H146" s="5">
        <f t="shared" si="32"/>
        <v>3450339.9800000004</v>
      </c>
      <c r="I146" s="5">
        <v>789253.31</v>
      </c>
      <c r="J146" s="5">
        <v>85826.26</v>
      </c>
      <c r="K146" s="5">
        <v>2575260.4100000006</v>
      </c>
      <c r="L146" s="5">
        <v>0</v>
      </c>
      <c r="M146" s="32">
        <f t="shared" si="33"/>
        <v>7230.385540653815</v>
      </c>
      <c r="N146" s="57">
        <f t="shared" si="34"/>
        <v>-0.07003255368538273</v>
      </c>
      <c r="P146" s="3">
        <v>477.2</v>
      </c>
      <c r="Q146" s="4">
        <v>171.2</v>
      </c>
      <c r="R146" s="5">
        <v>3710172.8600000003</v>
      </c>
      <c r="S146" s="5">
        <v>-300530.37</v>
      </c>
      <c r="T146" s="5">
        <v>0</v>
      </c>
      <c r="U146" s="5">
        <f t="shared" si="35"/>
        <v>3409642.49</v>
      </c>
      <c r="V146" s="5">
        <v>789253.31</v>
      </c>
      <c r="W146" s="5">
        <v>85826.26</v>
      </c>
      <c r="X146" s="5">
        <v>2534562.9200000004</v>
      </c>
      <c r="Y146" s="5">
        <v>0</v>
      </c>
      <c r="Z146" s="32">
        <f t="shared" si="36"/>
        <v>7145.101613579212</v>
      </c>
      <c r="AA146" s="42">
        <f t="shared" si="37"/>
        <v>-40697.49000000022</v>
      </c>
      <c r="AB146" s="5">
        <f t="shared" si="38"/>
        <v>0</v>
      </c>
      <c r="AC146" s="5">
        <f t="shared" si="39"/>
        <v>40697.49000000022</v>
      </c>
      <c r="AD146" s="53">
        <f t="shared" si="40"/>
        <v>-0.011795211554775602</v>
      </c>
      <c r="AF146" s="3">
        <v>477.2</v>
      </c>
      <c r="AG146" s="4">
        <v>171.2</v>
      </c>
      <c r="AH146" s="5">
        <v>3710172.8600000003</v>
      </c>
      <c r="AI146" s="5">
        <v>-401265.01</v>
      </c>
      <c r="AJ146" s="5">
        <v>0</v>
      </c>
      <c r="AK146" s="5">
        <f t="shared" si="41"/>
        <v>3308907.8500000006</v>
      </c>
      <c r="AL146" s="5">
        <v>789253.31</v>
      </c>
      <c r="AM146" s="5">
        <v>85826.26</v>
      </c>
      <c r="AN146" s="5">
        <v>2433828.2800000007</v>
      </c>
      <c r="AO146" s="5">
        <v>0</v>
      </c>
      <c r="AP146" s="32">
        <f t="shared" si="42"/>
        <v>6934.006391450127</v>
      </c>
      <c r="AQ146" s="42">
        <f t="shared" si="43"/>
        <v>-100734.63999999966</v>
      </c>
      <c r="AR146" s="5">
        <f t="shared" si="44"/>
        <v>0</v>
      </c>
      <c r="AS146" s="5">
        <f t="shared" si="45"/>
        <v>100734.63999999966</v>
      </c>
      <c r="AT146" s="53">
        <f t="shared" si="46"/>
        <v>-0.029195569301550293</v>
      </c>
      <c r="AU146" s="78"/>
      <c r="AV146" s="5">
        <v>3450339.9800000004</v>
      </c>
      <c r="AW146" s="5">
        <v>2433828.2800000007</v>
      </c>
      <c r="AX146" s="82">
        <f t="shared" si="47"/>
        <v>1083.9571367580256</v>
      </c>
    </row>
    <row r="147" spans="1:50" ht="15">
      <c r="A147" s="2" t="s">
        <v>176</v>
      </c>
      <c r="B147" s="2" t="s">
        <v>177</v>
      </c>
      <c r="C147" s="3">
        <v>407</v>
      </c>
      <c r="D147" s="4">
        <v>102.4</v>
      </c>
      <c r="E147" s="5">
        <v>3692978.81</v>
      </c>
      <c r="F147" s="5">
        <v>-258628.74</v>
      </c>
      <c r="G147" s="5">
        <v>0</v>
      </c>
      <c r="H147" s="5">
        <f t="shared" si="32"/>
        <v>3434350.0700000003</v>
      </c>
      <c r="I147" s="5">
        <v>2121439.18</v>
      </c>
      <c r="J147" s="5">
        <v>127647.09</v>
      </c>
      <c r="K147" s="5">
        <v>1185263.8</v>
      </c>
      <c r="L147" s="5">
        <v>0</v>
      </c>
      <c r="M147" s="32">
        <f t="shared" si="33"/>
        <v>8438.20656019656</v>
      </c>
      <c r="N147" s="57">
        <f t="shared" si="34"/>
        <v>-0.07003255455993261</v>
      </c>
      <c r="P147" s="3">
        <v>407</v>
      </c>
      <c r="Q147" s="4">
        <v>102.4</v>
      </c>
      <c r="R147" s="5">
        <v>3692978.81</v>
      </c>
      <c r="S147" s="5">
        <v>-299137.62</v>
      </c>
      <c r="T147" s="5">
        <v>0</v>
      </c>
      <c r="U147" s="5">
        <f t="shared" si="35"/>
        <v>3393841.19</v>
      </c>
      <c r="V147" s="5">
        <v>2121439.18</v>
      </c>
      <c r="W147" s="5">
        <v>127647.09</v>
      </c>
      <c r="X147" s="5">
        <v>1144754.9199999997</v>
      </c>
      <c r="Y147" s="5">
        <v>0</v>
      </c>
      <c r="Z147" s="32">
        <f t="shared" si="36"/>
        <v>8338.676142506143</v>
      </c>
      <c r="AA147" s="42">
        <f t="shared" si="37"/>
        <v>-40508.880000000354</v>
      </c>
      <c r="AB147" s="5">
        <f t="shared" si="38"/>
        <v>0</v>
      </c>
      <c r="AC147" s="5">
        <f t="shared" si="39"/>
        <v>40508.880000000354</v>
      </c>
      <c r="AD147" s="53">
        <f t="shared" si="40"/>
        <v>-0.011795209915802308</v>
      </c>
      <c r="AF147" s="3">
        <v>407</v>
      </c>
      <c r="AG147" s="4">
        <v>102.4</v>
      </c>
      <c r="AH147" s="5">
        <v>3692978.81</v>
      </c>
      <c r="AI147" s="5">
        <v>-399405.43</v>
      </c>
      <c r="AJ147" s="5">
        <v>0</v>
      </c>
      <c r="AK147" s="5">
        <f t="shared" si="41"/>
        <v>3293573.38</v>
      </c>
      <c r="AL147" s="5">
        <v>2121439.18</v>
      </c>
      <c r="AM147" s="5">
        <v>127647.09</v>
      </c>
      <c r="AN147" s="5">
        <v>1044487.1099999998</v>
      </c>
      <c r="AO147" s="5">
        <v>0</v>
      </c>
      <c r="AP147" s="32">
        <f t="shared" si="42"/>
        <v>8092.317886977887</v>
      </c>
      <c r="AQ147" s="42">
        <f t="shared" si="43"/>
        <v>-100267.81000000006</v>
      </c>
      <c r="AR147" s="5">
        <f t="shared" si="44"/>
        <v>0</v>
      </c>
      <c r="AS147" s="5">
        <f t="shared" si="45"/>
        <v>100267.81000000006</v>
      </c>
      <c r="AT147" s="53">
        <f t="shared" si="46"/>
        <v>-0.029195570619275874</v>
      </c>
      <c r="AU147" s="78"/>
      <c r="AV147" s="5">
        <v>3434350.0700000003</v>
      </c>
      <c r="AW147" s="5">
        <v>1044487.1099999998</v>
      </c>
      <c r="AX147" s="82">
        <f t="shared" si="47"/>
        <v>1078.9337543780032</v>
      </c>
    </row>
    <row r="148" spans="1:50" ht="15">
      <c r="A148" s="2" t="s">
        <v>176</v>
      </c>
      <c r="B148" s="2" t="s">
        <v>178</v>
      </c>
      <c r="C148" s="3">
        <v>2180.4</v>
      </c>
      <c r="D148" s="4">
        <v>233.5</v>
      </c>
      <c r="E148" s="5">
        <v>15927769.620000001</v>
      </c>
      <c r="F148" s="5">
        <v>-1115462.38</v>
      </c>
      <c r="G148" s="5">
        <v>0</v>
      </c>
      <c r="H148" s="5">
        <f t="shared" si="32"/>
        <v>14812307.240000002</v>
      </c>
      <c r="I148" s="5">
        <v>11624797.71</v>
      </c>
      <c r="J148" s="5">
        <v>751010.31</v>
      </c>
      <c r="K148" s="5">
        <v>2436499.220000001</v>
      </c>
      <c r="L148" s="5">
        <v>0</v>
      </c>
      <c r="M148" s="32">
        <f t="shared" si="33"/>
        <v>6793.389855072464</v>
      </c>
      <c r="N148" s="57">
        <f t="shared" si="34"/>
        <v>-0.07003255362253286</v>
      </c>
      <c r="P148" s="3">
        <v>2180.4</v>
      </c>
      <c r="Q148" s="4">
        <v>233.5</v>
      </c>
      <c r="R148" s="5">
        <v>15927769.620000001</v>
      </c>
      <c r="S148" s="5">
        <v>-1290176.66</v>
      </c>
      <c r="T148" s="5">
        <v>0</v>
      </c>
      <c r="U148" s="5">
        <f t="shared" si="35"/>
        <v>14637592.96</v>
      </c>
      <c r="V148" s="5">
        <v>11624797.71</v>
      </c>
      <c r="W148" s="5">
        <v>751010.31</v>
      </c>
      <c r="X148" s="5">
        <v>2261784.94</v>
      </c>
      <c r="Y148" s="5">
        <v>0</v>
      </c>
      <c r="Z148" s="32">
        <f t="shared" si="36"/>
        <v>6713.260392588516</v>
      </c>
      <c r="AA148" s="42">
        <f t="shared" si="37"/>
        <v>-174714.2800000012</v>
      </c>
      <c r="AB148" s="5">
        <f t="shared" si="38"/>
        <v>0</v>
      </c>
      <c r="AC148" s="5">
        <f t="shared" si="39"/>
        <v>174714.2800000012</v>
      </c>
      <c r="AD148" s="53">
        <f t="shared" si="40"/>
        <v>-0.011795210372641526</v>
      </c>
      <c r="AF148" s="3">
        <v>2180.4</v>
      </c>
      <c r="AG148" s="4">
        <v>233.5</v>
      </c>
      <c r="AH148" s="5">
        <v>15927769.620000001</v>
      </c>
      <c r="AI148" s="5">
        <v>-1722630.41</v>
      </c>
      <c r="AJ148" s="5">
        <v>0</v>
      </c>
      <c r="AK148" s="5">
        <f t="shared" si="41"/>
        <v>14205139.21</v>
      </c>
      <c r="AL148" s="5">
        <v>11624797.71</v>
      </c>
      <c r="AM148" s="5">
        <v>751010.31</v>
      </c>
      <c r="AN148" s="5">
        <v>1829331.19</v>
      </c>
      <c r="AO148" s="5">
        <v>0</v>
      </c>
      <c r="AP148" s="32">
        <f t="shared" si="42"/>
        <v>6514.923504861494</v>
      </c>
      <c r="AQ148" s="42">
        <f t="shared" si="43"/>
        <v>-432453.75</v>
      </c>
      <c r="AR148" s="5">
        <f t="shared" si="44"/>
        <v>0</v>
      </c>
      <c r="AS148" s="5">
        <f t="shared" si="45"/>
        <v>432453.75</v>
      </c>
      <c r="AT148" s="53">
        <f t="shared" si="46"/>
        <v>-0.029195569805099447</v>
      </c>
      <c r="AU148" s="78"/>
      <c r="AV148" s="5">
        <v>14812307.240000002</v>
      </c>
      <c r="AW148" s="5">
        <v>1829331.19</v>
      </c>
      <c r="AX148" s="82">
        <f t="shared" si="47"/>
        <v>4653.4272673762935</v>
      </c>
    </row>
    <row r="149" spans="1:50" ht="15">
      <c r="A149" s="2" t="s">
        <v>176</v>
      </c>
      <c r="B149" s="2" t="s">
        <v>179</v>
      </c>
      <c r="C149" s="3">
        <v>389.29999999999995</v>
      </c>
      <c r="D149" s="4">
        <v>109</v>
      </c>
      <c r="E149" s="5">
        <v>3622637.21</v>
      </c>
      <c r="F149" s="5">
        <v>-25529.46</v>
      </c>
      <c r="G149" s="5">
        <v>0</v>
      </c>
      <c r="H149" s="5">
        <f t="shared" si="32"/>
        <v>3597107.75</v>
      </c>
      <c r="I149" s="5">
        <v>3418020.11</v>
      </c>
      <c r="J149" s="5">
        <v>179087.64</v>
      </c>
      <c r="K149" s="5">
        <v>0</v>
      </c>
      <c r="L149" s="5">
        <v>-198871.59</v>
      </c>
      <c r="M149" s="32">
        <f t="shared" si="33"/>
        <v>8729.093655278708</v>
      </c>
      <c r="N149" s="57">
        <f t="shared" si="34"/>
        <v>-0.06194411336044329</v>
      </c>
      <c r="P149" s="3">
        <v>389.29999999999995</v>
      </c>
      <c r="Q149" s="4">
        <v>109</v>
      </c>
      <c r="R149" s="5">
        <v>3622637.21</v>
      </c>
      <c r="S149" s="5">
        <v>-25529.46</v>
      </c>
      <c r="T149" s="5">
        <v>0</v>
      </c>
      <c r="U149" s="5">
        <f t="shared" si="35"/>
        <v>3597107.75</v>
      </c>
      <c r="V149" s="5">
        <v>3418020.11</v>
      </c>
      <c r="W149" s="5">
        <v>179087.64</v>
      </c>
      <c r="X149" s="5">
        <v>0</v>
      </c>
      <c r="Y149" s="5">
        <v>-198871.59</v>
      </c>
      <c r="Z149" s="32">
        <f t="shared" si="36"/>
        <v>8729.093655278708</v>
      </c>
      <c r="AA149" s="42">
        <f t="shared" si="37"/>
        <v>0</v>
      </c>
      <c r="AB149" s="5">
        <f t="shared" si="38"/>
        <v>0</v>
      </c>
      <c r="AC149" s="5">
        <f t="shared" si="39"/>
        <v>0</v>
      </c>
      <c r="AD149" s="53">
        <f t="shared" si="40"/>
        <v>0</v>
      </c>
      <c r="AF149" s="3">
        <v>389.29999999999995</v>
      </c>
      <c r="AG149" s="4">
        <v>109</v>
      </c>
      <c r="AH149" s="5">
        <v>3622637.21</v>
      </c>
      <c r="AI149" s="5">
        <v>-25529.46</v>
      </c>
      <c r="AJ149" s="5">
        <v>0</v>
      </c>
      <c r="AK149" s="5">
        <f t="shared" si="41"/>
        <v>3597107.75</v>
      </c>
      <c r="AL149" s="5">
        <v>3418020.11</v>
      </c>
      <c r="AM149" s="5">
        <v>179087.64</v>
      </c>
      <c r="AN149" s="5">
        <v>0</v>
      </c>
      <c r="AO149" s="5">
        <v>-198871.59</v>
      </c>
      <c r="AP149" s="32">
        <f t="shared" si="42"/>
        <v>8729.093655278708</v>
      </c>
      <c r="AQ149" s="42">
        <f t="shared" si="43"/>
        <v>0</v>
      </c>
      <c r="AR149" s="5">
        <f t="shared" si="44"/>
        <v>0</v>
      </c>
      <c r="AS149" s="5">
        <f t="shared" si="45"/>
        <v>0</v>
      </c>
      <c r="AT149" s="53">
        <f t="shared" si="46"/>
        <v>0</v>
      </c>
      <c r="AU149" s="78"/>
      <c r="AV149" s="5">
        <v>0</v>
      </c>
      <c r="AW149" s="5">
        <v>0</v>
      </c>
      <c r="AX149" s="82">
        <f t="shared" si="47"/>
        <v>0</v>
      </c>
    </row>
    <row r="150" spans="1:50" ht="15">
      <c r="A150" s="2" t="s">
        <v>180</v>
      </c>
      <c r="B150" s="2" t="s">
        <v>181</v>
      </c>
      <c r="C150" s="3">
        <v>119.5</v>
      </c>
      <c r="D150" s="4">
        <v>60</v>
      </c>
      <c r="E150" s="5">
        <v>1589135.05</v>
      </c>
      <c r="F150" s="5">
        <v>-111291.19</v>
      </c>
      <c r="G150" s="5">
        <v>0</v>
      </c>
      <c r="H150" s="5">
        <f t="shared" si="32"/>
        <v>1477843.86</v>
      </c>
      <c r="I150" s="5">
        <v>348723.49</v>
      </c>
      <c r="J150" s="5">
        <v>43984.19</v>
      </c>
      <c r="K150" s="5">
        <v>1085136.1800000002</v>
      </c>
      <c r="L150" s="5">
        <v>0</v>
      </c>
      <c r="M150" s="32">
        <f t="shared" si="33"/>
        <v>12366.894225941423</v>
      </c>
      <c r="N150" s="57">
        <f t="shared" si="34"/>
        <v>-0.07003255638971653</v>
      </c>
      <c r="P150" s="3">
        <v>119.5</v>
      </c>
      <c r="Q150" s="4">
        <v>60</v>
      </c>
      <c r="R150" s="5">
        <v>1589135.05</v>
      </c>
      <c r="S150" s="5">
        <v>-128722.66</v>
      </c>
      <c r="T150" s="5">
        <v>0</v>
      </c>
      <c r="U150" s="5">
        <f t="shared" si="35"/>
        <v>1460412.3900000001</v>
      </c>
      <c r="V150" s="5">
        <v>348723.49</v>
      </c>
      <c r="W150" s="5">
        <v>43984.19</v>
      </c>
      <c r="X150" s="5">
        <v>1067704.7100000002</v>
      </c>
      <c r="Y150" s="5">
        <v>0</v>
      </c>
      <c r="Z150" s="32">
        <f t="shared" si="36"/>
        <v>12221.024184100419</v>
      </c>
      <c r="AA150" s="42">
        <f t="shared" si="37"/>
        <v>-17431.469999999972</v>
      </c>
      <c r="AB150" s="5">
        <f t="shared" si="38"/>
        <v>0</v>
      </c>
      <c r="AC150" s="5">
        <f t="shared" si="39"/>
        <v>17431.469999999972</v>
      </c>
      <c r="AD150" s="53">
        <f t="shared" si="40"/>
        <v>-0.011795204129345553</v>
      </c>
      <c r="AF150" s="3">
        <v>119.5</v>
      </c>
      <c r="AG150" s="4">
        <v>60</v>
      </c>
      <c r="AH150" s="5">
        <v>1589135.05</v>
      </c>
      <c r="AI150" s="5">
        <v>-171869.16</v>
      </c>
      <c r="AJ150" s="5">
        <v>0</v>
      </c>
      <c r="AK150" s="5">
        <f t="shared" si="41"/>
        <v>1417265.8900000001</v>
      </c>
      <c r="AL150" s="5">
        <v>348723.49</v>
      </c>
      <c r="AM150" s="5">
        <v>43984.19</v>
      </c>
      <c r="AN150" s="5">
        <v>1024558.2100000002</v>
      </c>
      <c r="AO150" s="5">
        <v>0</v>
      </c>
      <c r="AP150" s="32">
        <f t="shared" si="42"/>
        <v>11859.965606694563</v>
      </c>
      <c r="AQ150" s="42">
        <f t="shared" si="43"/>
        <v>-43146.5</v>
      </c>
      <c r="AR150" s="5">
        <f t="shared" si="44"/>
        <v>0</v>
      </c>
      <c r="AS150" s="5">
        <f t="shared" si="45"/>
        <v>43146.5</v>
      </c>
      <c r="AT150" s="53">
        <f t="shared" si="46"/>
        <v>-0.029195574152197645</v>
      </c>
      <c r="AU150" s="78"/>
      <c r="AV150" s="5">
        <v>1477843.86</v>
      </c>
      <c r="AW150" s="5">
        <v>1024558.2100000002</v>
      </c>
      <c r="AX150" s="82">
        <f t="shared" si="47"/>
        <v>464.27871118400003</v>
      </c>
    </row>
    <row r="151" spans="1:50" ht="15">
      <c r="A151" s="2" t="s">
        <v>180</v>
      </c>
      <c r="B151" s="2" t="s">
        <v>135</v>
      </c>
      <c r="C151" s="3">
        <v>201.7</v>
      </c>
      <c r="D151" s="4">
        <v>78.9</v>
      </c>
      <c r="E151" s="5">
        <v>2550053.67</v>
      </c>
      <c r="F151" s="5">
        <v>-178586.77</v>
      </c>
      <c r="G151" s="5">
        <v>0</v>
      </c>
      <c r="H151" s="5">
        <f t="shared" si="32"/>
        <v>2371466.9</v>
      </c>
      <c r="I151" s="5">
        <v>680579.01</v>
      </c>
      <c r="J151" s="5">
        <v>80506.32</v>
      </c>
      <c r="K151" s="5">
        <v>1610381.5699999998</v>
      </c>
      <c r="L151" s="5">
        <v>0</v>
      </c>
      <c r="M151" s="32">
        <f t="shared" si="33"/>
        <v>11757.396628656421</v>
      </c>
      <c r="N151" s="57">
        <f t="shared" si="34"/>
        <v>-0.0700325534717079</v>
      </c>
      <c r="P151" s="3">
        <v>201.7</v>
      </c>
      <c r="Q151" s="4">
        <v>78.9</v>
      </c>
      <c r="R151" s="5">
        <v>2550053.67</v>
      </c>
      <c r="S151" s="5">
        <v>-206558.72</v>
      </c>
      <c r="T151" s="5">
        <v>0</v>
      </c>
      <c r="U151" s="5">
        <f t="shared" si="35"/>
        <v>2343494.9499999997</v>
      </c>
      <c r="V151" s="5">
        <v>680579.01</v>
      </c>
      <c r="W151" s="5">
        <v>80506.32</v>
      </c>
      <c r="X151" s="5">
        <v>1582409.6199999996</v>
      </c>
      <c r="Y151" s="5">
        <v>0</v>
      </c>
      <c r="Z151" s="32">
        <f t="shared" si="36"/>
        <v>11618.715666831928</v>
      </c>
      <c r="AA151" s="42">
        <f t="shared" si="37"/>
        <v>-27971.950000000186</v>
      </c>
      <c r="AB151" s="5">
        <f t="shared" si="38"/>
        <v>0</v>
      </c>
      <c r="AC151" s="5">
        <f t="shared" si="39"/>
        <v>27971.950000000186</v>
      </c>
      <c r="AD151" s="53">
        <f t="shared" si="40"/>
        <v>-0.011795209960552343</v>
      </c>
      <c r="AF151" s="3">
        <v>201.7</v>
      </c>
      <c r="AG151" s="4">
        <v>78.9</v>
      </c>
      <c r="AH151" s="5">
        <v>2550053.67</v>
      </c>
      <c r="AI151" s="5">
        <v>-275795.05</v>
      </c>
      <c r="AJ151" s="5">
        <v>0</v>
      </c>
      <c r="AK151" s="5">
        <f t="shared" si="41"/>
        <v>2274258.62</v>
      </c>
      <c r="AL151" s="5">
        <v>680579.01</v>
      </c>
      <c r="AM151" s="5">
        <v>80506.32</v>
      </c>
      <c r="AN151" s="5">
        <v>1513173.29</v>
      </c>
      <c r="AO151" s="5">
        <v>0</v>
      </c>
      <c r="AP151" s="32">
        <f t="shared" si="42"/>
        <v>11275.451760039665</v>
      </c>
      <c r="AQ151" s="42">
        <f t="shared" si="43"/>
        <v>-69236.32999999961</v>
      </c>
      <c r="AR151" s="5">
        <f t="shared" si="44"/>
        <v>0</v>
      </c>
      <c r="AS151" s="5">
        <f t="shared" si="45"/>
        <v>69236.32999999961</v>
      </c>
      <c r="AT151" s="53">
        <f t="shared" si="46"/>
        <v>-0.02919557089327269</v>
      </c>
      <c r="AU151" s="78"/>
      <c r="AV151" s="5">
        <v>2371466.9</v>
      </c>
      <c r="AW151" s="5">
        <v>1513173.29</v>
      </c>
      <c r="AX151" s="82">
        <f t="shared" si="47"/>
        <v>745.0188925557507</v>
      </c>
    </row>
    <row r="152" spans="1:50" ht="15">
      <c r="A152" s="2" t="s">
        <v>180</v>
      </c>
      <c r="B152" s="2" t="s">
        <v>182</v>
      </c>
      <c r="C152" s="3">
        <v>568.1999999999999</v>
      </c>
      <c r="D152" s="4">
        <v>441.1</v>
      </c>
      <c r="E152" s="5">
        <v>4660117.899999999</v>
      </c>
      <c r="F152" s="5">
        <v>-326359.96</v>
      </c>
      <c r="G152" s="5">
        <v>0</v>
      </c>
      <c r="H152" s="5">
        <f t="shared" si="32"/>
        <v>4333757.9399999995</v>
      </c>
      <c r="I152" s="5">
        <v>647610.01</v>
      </c>
      <c r="J152" s="5">
        <v>84472.88</v>
      </c>
      <c r="K152" s="5">
        <v>3601675.05</v>
      </c>
      <c r="L152" s="5">
        <v>0</v>
      </c>
      <c r="M152" s="32">
        <f t="shared" si="33"/>
        <v>7627.1699049630415</v>
      </c>
      <c r="N152" s="57">
        <f t="shared" si="34"/>
        <v>-0.07003255432657617</v>
      </c>
      <c r="P152" s="3">
        <v>568.1999999999999</v>
      </c>
      <c r="Q152" s="4">
        <v>441.1</v>
      </c>
      <c r="R152" s="5">
        <v>4660117.899999999</v>
      </c>
      <c r="S152" s="5">
        <v>-377477.54</v>
      </c>
      <c r="T152" s="5">
        <v>0</v>
      </c>
      <c r="U152" s="5">
        <f t="shared" si="35"/>
        <v>4282640.359999999</v>
      </c>
      <c r="V152" s="5">
        <v>647610.01</v>
      </c>
      <c r="W152" s="5">
        <v>84472.88</v>
      </c>
      <c r="X152" s="5">
        <v>3550557.4699999997</v>
      </c>
      <c r="Y152" s="5">
        <v>0</v>
      </c>
      <c r="Z152" s="32">
        <f t="shared" si="36"/>
        <v>7537.205843013024</v>
      </c>
      <c r="AA152" s="42">
        <f t="shared" si="37"/>
        <v>-51117.580000000075</v>
      </c>
      <c r="AB152" s="5">
        <f t="shared" si="38"/>
        <v>0</v>
      </c>
      <c r="AC152" s="5">
        <f t="shared" si="39"/>
        <v>51117.580000000075</v>
      </c>
      <c r="AD152" s="53">
        <f t="shared" si="40"/>
        <v>-0.011795208848235783</v>
      </c>
      <c r="AF152" s="3">
        <v>568.1999999999999</v>
      </c>
      <c r="AG152" s="4">
        <v>441.1</v>
      </c>
      <c r="AH152" s="5">
        <v>4660117.899999999</v>
      </c>
      <c r="AI152" s="5">
        <v>-504004.08</v>
      </c>
      <c r="AJ152" s="5">
        <v>0</v>
      </c>
      <c r="AK152" s="5">
        <f t="shared" si="41"/>
        <v>4156113.8199999994</v>
      </c>
      <c r="AL152" s="5">
        <v>647610.01</v>
      </c>
      <c r="AM152" s="5">
        <v>84472.88</v>
      </c>
      <c r="AN152" s="5">
        <v>3424030.9299999997</v>
      </c>
      <c r="AO152" s="5">
        <v>0</v>
      </c>
      <c r="AP152" s="32">
        <f t="shared" si="42"/>
        <v>7314.526258359732</v>
      </c>
      <c r="AQ152" s="42">
        <f t="shared" si="43"/>
        <v>-126526.54000000004</v>
      </c>
      <c r="AR152" s="5">
        <f t="shared" si="44"/>
        <v>0</v>
      </c>
      <c r="AS152" s="5">
        <f t="shared" si="45"/>
        <v>126526.54000000004</v>
      </c>
      <c r="AT152" s="53">
        <f t="shared" si="46"/>
        <v>-0.029195571545927196</v>
      </c>
      <c r="AU152" s="78"/>
      <c r="AV152" s="5">
        <v>4333757.9399999995</v>
      </c>
      <c r="AW152" s="5">
        <v>3424030.9299999997</v>
      </c>
      <c r="AX152" s="82">
        <f t="shared" si="47"/>
        <v>1361.4912951403585</v>
      </c>
    </row>
    <row r="153" spans="1:50" ht="15">
      <c r="A153" s="2" t="s">
        <v>183</v>
      </c>
      <c r="B153" s="2" t="s">
        <v>184</v>
      </c>
      <c r="C153" s="3">
        <v>65.9</v>
      </c>
      <c r="D153" s="4">
        <v>33</v>
      </c>
      <c r="E153" s="5">
        <v>1028778.69</v>
      </c>
      <c r="F153" s="5">
        <v>-72048</v>
      </c>
      <c r="G153" s="5">
        <v>0</v>
      </c>
      <c r="H153" s="5">
        <f t="shared" si="32"/>
        <v>956730.69</v>
      </c>
      <c r="I153" s="5">
        <v>631641.57</v>
      </c>
      <c r="J153" s="5">
        <v>28709.32</v>
      </c>
      <c r="K153" s="5">
        <v>296379.8</v>
      </c>
      <c r="L153" s="5">
        <v>0</v>
      </c>
      <c r="M153" s="32">
        <f t="shared" si="33"/>
        <v>14517.916388467373</v>
      </c>
      <c r="N153" s="57">
        <f t="shared" si="34"/>
        <v>-0.07003255481506912</v>
      </c>
      <c r="P153" s="3">
        <v>65.9</v>
      </c>
      <c r="Q153" s="4">
        <v>33</v>
      </c>
      <c r="R153" s="5">
        <v>1028778.69</v>
      </c>
      <c r="S153" s="5">
        <v>-83332.84</v>
      </c>
      <c r="T153" s="5">
        <v>0</v>
      </c>
      <c r="U153" s="5">
        <f t="shared" si="35"/>
        <v>945445.85</v>
      </c>
      <c r="V153" s="5">
        <v>631641.57</v>
      </c>
      <c r="W153" s="5">
        <v>28709.32</v>
      </c>
      <c r="X153" s="5">
        <v>285094.96</v>
      </c>
      <c r="Y153" s="5">
        <v>0</v>
      </c>
      <c r="Z153" s="32">
        <f t="shared" si="36"/>
        <v>14346.674506828527</v>
      </c>
      <c r="AA153" s="42">
        <f t="shared" si="37"/>
        <v>-11284.839999999967</v>
      </c>
      <c r="AB153" s="5">
        <f t="shared" si="38"/>
        <v>0</v>
      </c>
      <c r="AC153" s="5">
        <f t="shared" si="39"/>
        <v>11284.839999999967</v>
      </c>
      <c r="AD153" s="53">
        <f t="shared" si="40"/>
        <v>-0.011795210625050576</v>
      </c>
      <c r="AF153" s="3">
        <v>65.9</v>
      </c>
      <c r="AG153" s="4">
        <v>33</v>
      </c>
      <c r="AH153" s="5">
        <v>1028778.69</v>
      </c>
      <c r="AI153" s="5">
        <v>-111265.14</v>
      </c>
      <c r="AJ153" s="5">
        <v>0</v>
      </c>
      <c r="AK153" s="5">
        <f t="shared" si="41"/>
        <v>917513.5499999999</v>
      </c>
      <c r="AL153" s="5">
        <v>631641.57</v>
      </c>
      <c r="AM153" s="5">
        <v>28709.32</v>
      </c>
      <c r="AN153" s="5">
        <v>257162.65999999997</v>
      </c>
      <c r="AO153" s="5">
        <v>0</v>
      </c>
      <c r="AP153" s="32">
        <f t="shared" si="42"/>
        <v>13922.815629742032</v>
      </c>
      <c r="AQ153" s="42">
        <f t="shared" si="43"/>
        <v>-27932.300000000047</v>
      </c>
      <c r="AR153" s="5">
        <f t="shared" si="44"/>
        <v>0</v>
      </c>
      <c r="AS153" s="5">
        <f t="shared" si="45"/>
        <v>27932.300000000047</v>
      </c>
      <c r="AT153" s="53">
        <f t="shared" si="46"/>
        <v>-0.029195572267050458</v>
      </c>
      <c r="AU153" s="78"/>
      <c r="AV153" s="5">
        <v>956730.69</v>
      </c>
      <c r="AW153" s="5">
        <v>257162.65999999997</v>
      </c>
      <c r="AX153" s="82">
        <f t="shared" si="47"/>
        <v>300.5660501261473</v>
      </c>
    </row>
    <row r="154" spans="1:50" ht="15">
      <c r="A154" s="2" t="s">
        <v>185</v>
      </c>
      <c r="B154" s="2" t="s">
        <v>186</v>
      </c>
      <c r="C154" s="3">
        <v>678.3</v>
      </c>
      <c r="D154" s="4">
        <v>102.9</v>
      </c>
      <c r="E154" s="5">
        <v>6797927.55</v>
      </c>
      <c r="F154" s="5">
        <v>-476076.23</v>
      </c>
      <c r="G154" s="5">
        <v>0</v>
      </c>
      <c r="H154" s="5">
        <f t="shared" si="32"/>
        <v>6321851.32</v>
      </c>
      <c r="I154" s="5">
        <v>5441800.02</v>
      </c>
      <c r="J154" s="5">
        <v>178526.69</v>
      </c>
      <c r="K154" s="5">
        <v>701524.6100000008</v>
      </c>
      <c r="L154" s="5">
        <v>0</v>
      </c>
      <c r="M154" s="32">
        <f t="shared" si="33"/>
        <v>9320.140527790065</v>
      </c>
      <c r="N154" s="57">
        <f t="shared" si="34"/>
        <v>-0.0700325542598641</v>
      </c>
      <c r="P154" s="3">
        <v>678.3</v>
      </c>
      <c r="Q154" s="4">
        <v>102.9</v>
      </c>
      <c r="R154" s="5">
        <v>6797927.55</v>
      </c>
      <c r="S154" s="5">
        <v>-550643.79</v>
      </c>
      <c r="T154" s="5">
        <v>0</v>
      </c>
      <c r="U154" s="5">
        <f t="shared" si="35"/>
        <v>6247283.76</v>
      </c>
      <c r="V154" s="5">
        <v>5441800.02</v>
      </c>
      <c r="W154" s="5">
        <v>178526.69</v>
      </c>
      <c r="X154" s="5">
        <v>626957.0500000003</v>
      </c>
      <c r="Y154" s="5">
        <v>0</v>
      </c>
      <c r="Z154" s="32">
        <f t="shared" si="36"/>
        <v>9210.207518796993</v>
      </c>
      <c r="AA154" s="42">
        <f t="shared" si="37"/>
        <v>-74567.56000000052</v>
      </c>
      <c r="AB154" s="5">
        <f t="shared" si="38"/>
        <v>0</v>
      </c>
      <c r="AC154" s="5">
        <f t="shared" si="39"/>
        <v>74567.56000000052</v>
      </c>
      <c r="AD154" s="53">
        <f t="shared" si="40"/>
        <v>-0.011795209381798703</v>
      </c>
      <c r="AF154" s="3">
        <v>678.3</v>
      </c>
      <c r="AG154" s="4">
        <v>102.9</v>
      </c>
      <c r="AH154" s="5">
        <v>6797927.55</v>
      </c>
      <c r="AI154" s="5">
        <v>-735213.84</v>
      </c>
      <c r="AJ154" s="5">
        <v>0</v>
      </c>
      <c r="AK154" s="5">
        <f t="shared" si="41"/>
        <v>6062713.71</v>
      </c>
      <c r="AL154" s="5">
        <v>5441800.02</v>
      </c>
      <c r="AM154" s="5">
        <v>178526.69</v>
      </c>
      <c r="AN154" s="5">
        <v>442387.0000000004</v>
      </c>
      <c r="AO154" s="5">
        <v>0</v>
      </c>
      <c r="AP154" s="32">
        <f t="shared" si="42"/>
        <v>8938.100707651482</v>
      </c>
      <c r="AQ154" s="42">
        <f t="shared" si="43"/>
        <v>-184570.0499999998</v>
      </c>
      <c r="AR154" s="5">
        <f t="shared" si="44"/>
        <v>0</v>
      </c>
      <c r="AS154" s="5">
        <f t="shared" si="45"/>
        <v>184570.0499999998</v>
      </c>
      <c r="AT154" s="53">
        <f t="shared" si="46"/>
        <v>-0.029195569566163065</v>
      </c>
      <c r="AU154" s="78"/>
      <c r="AV154" s="5">
        <v>6321851.32</v>
      </c>
      <c r="AW154" s="5">
        <v>442387.0000000004</v>
      </c>
      <c r="AX154" s="82">
        <f t="shared" si="47"/>
        <v>1986.0697483606077</v>
      </c>
    </row>
    <row r="155" spans="1:50" ht="15">
      <c r="A155" s="2" t="s">
        <v>185</v>
      </c>
      <c r="B155" s="2" t="s">
        <v>187</v>
      </c>
      <c r="C155" s="3">
        <v>261.6</v>
      </c>
      <c r="D155" s="4">
        <v>69.9</v>
      </c>
      <c r="E155" s="5">
        <v>2835054.88</v>
      </c>
      <c r="F155" s="5">
        <v>-198546.13</v>
      </c>
      <c r="G155" s="5">
        <v>0</v>
      </c>
      <c r="H155" s="5">
        <f t="shared" si="32"/>
        <v>2636508.75</v>
      </c>
      <c r="I155" s="5">
        <v>276854.34</v>
      </c>
      <c r="J155" s="5">
        <v>16626.86</v>
      </c>
      <c r="K155" s="5">
        <v>2343027.5500000003</v>
      </c>
      <c r="L155" s="5">
        <v>0</v>
      </c>
      <c r="M155" s="32">
        <f t="shared" si="33"/>
        <v>10078.39736238532</v>
      </c>
      <c r="N155" s="57">
        <f t="shared" si="34"/>
        <v>-0.07003255259735924</v>
      </c>
      <c r="P155" s="3">
        <v>261.6</v>
      </c>
      <c r="Q155" s="4">
        <v>69.9</v>
      </c>
      <c r="R155" s="5">
        <v>2835054.88</v>
      </c>
      <c r="S155" s="5">
        <v>-229644.31</v>
      </c>
      <c r="T155" s="5">
        <v>0</v>
      </c>
      <c r="U155" s="5">
        <f t="shared" si="35"/>
        <v>2605410.57</v>
      </c>
      <c r="V155" s="5">
        <v>276854.34</v>
      </c>
      <c r="W155" s="5">
        <v>16626.86</v>
      </c>
      <c r="X155" s="5">
        <v>2311929.37</v>
      </c>
      <c r="Y155" s="5">
        <v>0</v>
      </c>
      <c r="Z155" s="32">
        <f t="shared" si="36"/>
        <v>9959.520527522935</v>
      </c>
      <c r="AA155" s="42">
        <f t="shared" si="37"/>
        <v>-31098.180000000168</v>
      </c>
      <c r="AB155" s="5">
        <f t="shared" si="38"/>
        <v>0</v>
      </c>
      <c r="AC155" s="5">
        <f t="shared" si="39"/>
        <v>31098.180000000168</v>
      </c>
      <c r="AD155" s="53">
        <f t="shared" si="40"/>
        <v>-0.011795212134228709</v>
      </c>
      <c r="AF155" s="3">
        <v>261.6</v>
      </c>
      <c r="AG155" s="4">
        <v>69.9</v>
      </c>
      <c r="AH155" s="5">
        <v>2835054.88</v>
      </c>
      <c r="AI155" s="5">
        <v>-306618.68</v>
      </c>
      <c r="AJ155" s="5">
        <v>0</v>
      </c>
      <c r="AK155" s="5">
        <f t="shared" si="41"/>
        <v>2528436.1999999997</v>
      </c>
      <c r="AL155" s="5">
        <v>276854.34</v>
      </c>
      <c r="AM155" s="5">
        <v>16626.86</v>
      </c>
      <c r="AN155" s="5">
        <v>2234955</v>
      </c>
      <c r="AO155" s="5">
        <v>0</v>
      </c>
      <c r="AP155" s="32">
        <f t="shared" si="42"/>
        <v>9665.27599388379</v>
      </c>
      <c r="AQ155" s="42">
        <f t="shared" si="43"/>
        <v>-76974.37000000011</v>
      </c>
      <c r="AR155" s="5">
        <f t="shared" si="44"/>
        <v>0</v>
      </c>
      <c r="AS155" s="5">
        <f t="shared" si="45"/>
        <v>76974.37000000011</v>
      </c>
      <c r="AT155" s="53">
        <f t="shared" si="46"/>
        <v>-0.02919556781292689</v>
      </c>
      <c r="AU155" s="78"/>
      <c r="AV155" s="5">
        <v>2636508.75</v>
      </c>
      <c r="AW155" s="5">
        <v>2234955</v>
      </c>
      <c r="AX155" s="82">
        <f t="shared" si="47"/>
        <v>828.2843117643963</v>
      </c>
    </row>
    <row r="156" spans="1:50" ht="15">
      <c r="A156" s="2" t="s">
        <v>188</v>
      </c>
      <c r="B156" s="2" t="s">
        <v>189</v>
      </c>
      <c r="C156" s="3">
        <v>1772.6</v>
      </c>
      <c r="D156" s="4">
        <v>615</v>
      </c>
      <c r="E156" s="5">
        <v>12274171.41</v>
      </c>
      <c r="F156" s="5">
        <v>-859591.57</v>
      </c>
      <c r="G156" s="5">
        <v>0</v>
      </c>
      <c r="H156" s="5">
        <f t="shared" si="32"/>
        <v>11414579.84</v>
      </c>
      <c r="I156" s="5">
        <v>709277.55</v>
      </c>
      <c r="J156" s="5">
        <v>69483.22</v>
      </c>
      <c r="K156" s="5">
        <v>10635819.069999998</v>
      </c>
      <c r="L156" s="5">
        <v>0</v>
      </c>
      <c r="M156" s="32">
        <f t="shared" si="33"/>
        <v>6439.456075820828</v>
      </c>
      <c r="N156" s="57">
        <f t="shared" si="34"/>
        <v>-0.07003255383085773</v>
      </c>
      <c r="P156" s="3">
        <v>1772.6</v>
      </c>
      <c r="Q156" s="4">
        <v>615</v>
      </c>
      <c r="R156" s="5">
        <v>12274171.41</v>
      </c>
      <c r="S156" s="5">
        <v>-994228.94</v>
      </c>
      <c r="T156" s="5">
        <v>0</v>
      </c>
      <c r="U156" s="5">
        <f t="shared" si="35"/>
        <v>11279942.47</v>
      </c>
      <c r="V156" s="5">
        <v>709277.55</v>
      </c>
      <c r="W156" s="5">
        <v>69483.22</v>
      </c>
      <c r="X156" s="5">
        <v>10501181.7</v>
      </c>
      <c r="Y156" s="5">
        <v>0</v>
      </c>
      <c r="Z156" s="32">
        <f t="shared" si="36"/>
        <v>6363.501337019069</v>
      </c>
      <c r="AA156" s="42">
        <f t="shared" si="37"/>
        <v>-134637.36999999918</v>
      </c>
      <c r="AB156" s="5">
        <f t="shared" si="38"/>
        <v>0</v>
      </c>
      <c r="AC156" s="5">
        <f t="shared" si="39"/>
        <v>134637.36999999918</v>
      </c>
      <c r="AD156" s="53">
        <f t="shared" si="40"/>
        <v>-0.011795210326374938</v>
      </c>
      <c r="AF156" s="3">
        <v>1772.6</v>
      </c>
      <c r="AG156" s="4">
        <v>615</v>
      </c>
      <c r="AH156" s="5">
        <v>12274171.41</v>
      </c>
      <c r="AI156" s="5">
        <v>-1327484.1</v>
      </c>
      <c r="AJ156" s="5">
        <v>0</v>
      </c>
      <c r="AK156" s="5">
        <f t="shared" si="41"/>
        <v>10946687.31</v>
      </c>
      <c r="AL156" s="5">
        <v>709277.55</v>
      </c>
      <c r="AM156" s="5">
        <v>69483.22</v>
      </c>
      <c r="AN156" s="5">
        <v>10167926.54</v>
      </c>
      <c r="AO156" s="5">
        <v>0</v>
      </c>
      <c r="AP156" s="32">
        <f t="shared" si="42"/>
        <v>6175.4977490691645</v>
      </c>
      <c r="AQ156" s="42">
        <f t="shared" si="43"/>
        <v>-333255.16000000015</v>
      </c>
      <c r="AR156" s="5">
        <f t="shared" si="44"/>
        <v>0</v>
      </c>
      <c r="AS156" s="5">
        <f t="shared" si="45"/>
        <v>333255.16000000015</v>
      </c>
      <c r="AT156" s="53">
        <f t="shared" si="46"/>
        <v>-0.02919556958480218</v>
      </c>
      <c r="AU156" s="78"/>
      <c r="AV156" s="5">
        <v>11414579.84</v>
      </c>
      <c r="AW156" s="5">
        <v>10167926.54</v>
      </c>
      <c r="AX156" s="82">
        <f t="shared" si="47"/>
        <v>3585.9988732653183</v>
      </c>
    </row>
    <row r="157" spans="1:50" ht="15">
      <c r="A157" s="2" t="s">
        <v>188</v>
      </c>
      <c r="B157" s="2" t="s">
        <v>190</v>
      </c>
      <c r="C157" s="3">
        <v>122</v>
      </c>
      <c r="D157" s="4">
        <v>60.7</v>
      </c>
      <c r="E157" s="5">
        <v>1642500.84</v>
      </c>
      <c r="F157" s="5">
        <v>-115028.53</v>
      </c>
      <c r="G157" s="5">
        <v>0</v>
      </c>
      <c r="H157" s="5">
        <f t="shared" si="32"/>
        <v>1527472.31</v>
      </c>
      <c r="I157" s="5">
        <v>629899.48</v>
      </c>
      <c r="J157" s="5">
        <v>70802.66</v>
      </c>
      <c r="K157" s="5">
        <v>826770.17</v>
      </c>
      <c r="L157" s="5">
        <v>0</v>
      </c>
      <c r="M157" s="32">
        <f t="shared" si="33"/>
        <v>12520.264836065575</v>
      </c>
      <c r="N157" s="57">
        <f t="shared" si="34"/>
        <v>-0.07003255474743014</v>
      </c>
      <c r="P157" s="3">
        <v>122</v>
      </c>
      <c r="Q157" s="4">
        <v>60.7</v>
      </c>
      <c r="R157" s="5">
        <v>1642500.84</v>
      </c>
      <c r="S157" s="5">
        <v>-133045.39</v>
      </c>
      <c r="T157" s="5">
        <v>0</v>
      </c>
      <c r="U157" s="5">
        <f t="shared" si="35"/>
        <v>1509455.4500000002</v>
      </c>
      <c r="V157" s="5">
        <v>629899.48</v>
      </c>
      <c r="W157" s="5">
        <v>70802.66</v>
      </c>
      <c r="X157" s="5">
        <v>808753.3100000002</v>
      </c>
      <c r="Y157" s="5">
        <v>0</v>
      </c>
      <c r="Z157" s="32">
        <f t="shared" si="36"/>
        <v>12372.585655737706</v>
      </c>
      <c r="AA157" s="42">
        <f t="shared" si="37"/>
        <v>-18016.85999999987</v>
      </c>
      <c r="AB157" s="5">
        <f t="shared" si="38"/>
        <v>0</v>
      </c>
      <c r="AC157" s="5">
        <f t="shared" si="39"/>
        <v>18016.85999999987</v>
      </c>
      <c r="AD157" s="53">
        <f t="shared" si="40"/>
        <v>-0.011795212182929764</v>
      </c>
      <c r="AF157" s="3">
        <v>122</v>
      </c>
      <c r="AG157" s="4">
        <v>60.7</v>
      </c>
      <c r="AH157" s="5">
        <v>1642500.84</v>
      </c>
      <c r="AI157" s="5">
        <v>-177640.81</v>
      </c>
      <c r="AJ157" s="5">
        <v>0</v>
      </c>
      <c r="AK157" s="5">
        <f t="shared" si="41"/>
        <v>1464860.03</v>
      </c>
      <c r="AL157" s="5">
        <v>629899.48</v>
      </c>
      <c r="AM157" s="5">
        <v>70802.66</v>
      </c>
      <c r="AN157" s="5">
        <v>764157.89</v>
      </c>
      <c r="AO157" s="5">
        <v>0</v>
      </c>
      <c r="AP157" s="32">
        <f t="shared" si="42"/>
        <v>12007.049426229509</v>
      </c>
      <c r="AQ157" s="42">
        <f t="shared" si="43"/>
        <v>-44595.42000000016</v>
      </c>
      <c r="AR157" s="5">
        <f t="shared" si="44"/>
        <v>0</v>
      </c>
      <c r="AS157" s="5">
        <f t="shared" si="45"/>
        <v>44595.42000000016</v>
      </c>
      <c r="AT157" s="53">
        <f t="shared" si="46"/>
        <v>-0.029195566890505634</v>
      </c>
      <c r="AU157" s="78"/>
      <c r="AV157" s="5">
        <v>1527472.31</v>
      </c>
      <c r="AW157" s="5">
        <v>764157.89</v>
      </c>
      <c r="AX157" s="82">
        <f t="shared" si="47"/>
        <v>479.8699609957762</v>
      </c>
    </row>
    <row r="158" spans="1:50" ht="15">
      <c r="A158" s="2" t="s">
        <v>191</v>
      </c>
      <c r="B158" s="2" t="s">
        <v>191</v>
      </c>
      <c r="C158" s="3">
        <v>2924.3</v>
      </c>
      <c r="D158" s="4">
        <v>774</v>
      </c>
      <c r="E158" s="5">
        <v>22215910.150000002</v>
      </c>
      <c r="F158" s="5">
        <v>-521628.38</v>
      </c>
      <c r="G158" s="5">
        <v>0</v>
      </c>
      <c r="H158" s="5">
        <f t="shared" si="32"/>
        <v>21694281.770000003</v>
      </c>
      <c r="I158" s="5">
        <v>20548801.17</v>
      </c>
      <c r="J158" s="5">
        <v>1145480.6</v>
      </c>
      <c r="K158" s="5">
        <v>0</v>
      </c>
      <c r="L158" s="5">
        <v>-785419.65</v>
      </c>
      <c r="M158" s="32">
        <f t="shared" si="33"/>
        <v>7150.040050610403</v>
      </c>
      <c r="N158" s="57">
        <f t="shared" si="34"/>
        <v>-0.05883387271441588</v>
      </c>
      <c r="P158" s="3">
        <v>2924.3</v>
      </c>
      <c r="Q158" s="4">
        <v>774</v>
      </c>
      <c r="R158" s="5">
        <v>22215910.150000002</v>
      </c>
      <c r="S158" s="5">
        <v>-521628.38</v>
      </c>
      <c r="T158" s="5">
        <v>0</v>
      </c>
      <c r="U158" s="5">
        <f t="shared" si="35"/>
        <v>21694281.770000003</v>
      </c>
      <c r="V158" s="5">
        <v>20548801.17</v>
      </c>
      <c r="W158" s="5">
        <v>1145480.6</v>
      </c>
      <c r="X158" s="5">
        <v>0</v>
      </c>
      <c r="Y158" s="5">
        <v>-785419.65</v>
      </c>
      <c r="Z158" s="32">
        <f t="shared" si="36"/>
        <v>7150.040050610403</v>
      </c>
      <c r="AA158" s="42">
        <f t="shared" si="37"/>
        <v>0</v>
      </c>
      <c r="AB158" s="5">
        <f t="shared" si="38"/>
        <v>0</v>
      </c>
      <c r="AC158" s="5">
        <f t="shared" si="39"/>
        <v>0</v>
      </c>
      <c r="AD158" s="53">
        <f t="shared" si="40"/>
        <v>0</v>
      </c>
      <c r="AF158" s="3">
        <v>2924.3</v>
      </c>
      <c r="AG158" s="4">
        <v>774</v>
      </c>
      <c r="AH158" s="5">
        <v>22215910.150000002</v>
      </c>
      <c r="AI158" s="5">
        <v>-521628.38</v>
      </c>
      <c r="AJ158" s="5">
        <v>0</v>
      </c>
      <c r="AK158" s="5">
        <f t="shared" si="41"/>
        <v>21694281.770000003</v>
      </c>
      <c r="AL158" s="5">
        <v>20548801.17</v>
      </c>
      <c r="AM158" s="5">
        <v>1145480.6</v>
      </c>
      <c r="AN158" s="5">
        <v>0</v>
      </c>
      <c r="AO158" s="5">
        <v>-785419.65</v>
      </c>
      <c r="AP158" s="32">
        <f t="shared" si="42"/>
        <v>7150.040050610403</v>
      </c>
      <c r="AQ158" s="42">
        <f t="shared" si="43"/>
        <v>0</v>
      </c>
      <c r="AR158" s="5">
        <f t="shared" si="44"/>
        <v>0</v>
      </c>
      <c r="AS158" s="5">
        <f t="shared" si="45"/>
        <v>0</v>
      </c>
      <c r="AT158" s="53">
        <f t="shared" si="46"/>
        <v>0</v>
      </c>
      <c r="AU158" s="78"/>
      <c r="AV158" s="5">
        <v>0</v>
      </c>
      <c r="AW158" s="5">
        <v>0</v>
      </c>
      <c r="AX158" s="82">
        <f t="shared" si="47"/>
        <v>0</v>
      </c>
    </row>
    <row r="159" spans="1:50" ht="15">
      <c r="A159" s="2" t="s">
        <v>192</v>
      </c>
      <c r="B159" s="2" t="s">
        <v>193</v>
      </c>
      <c r="C159" s="3">
        <v>442.09999999999997</v>
      </c>
      <c r="D159" s="4">
        <v>199.1</v>
      </c>
      <c r="E159" s="5">
        <v>3646666.0900000003</v>
      </c>
      <c r="F159" s="5">
        <v>-255385.34</v>
      </c>
      <c r="G159" s="5">
        <v>0</v>
      </c>
      <c r="H159" s="5">
        <f t="shared" si="32"/>
        <v>3391280.7500000005</v>
      </c>
      <c r="I159" s="5">
        <v>2652166.19</v>
      </c>
      <c r="J159" s="5">
        <v>207724.71</v>
      </c>
      <c r="K159" s="5">
        <v>531389.8500000006</v>
      </c>
      <c r="L159" s="5">
        <v>0</v>
      </c>
      <c r="M159" s="32">
        <f t="shared" si="33"/>
        <v>7670.845396969014</v>
      </c>
      <c r="N159" s="57">
        <f t="shared" si="34"/>
        <v>-0.07003255403622655</v>
      </c>
      <c r="P159" s="3">
        <v>442.09999999999997</v>
      </c>
      <c r="Q159" s="4">
        <v>199.1</v>
      </c>
      <c r="R159" s="5">
        <v>3646666.0900000003</v>
      </c>
      <c r="S159" s="5">
        <v>-295386.21</v>
      </c>
      <c r="T159" s="5">
        <v>0</v>
      </c>
      <c r="U159" s="5">
        <f t="shared" si="35"/>
        <v>3351279.8800000004</v>
      </c>
      <c r="V159" s="5">
        <v>2652166.19</v>
      </c>
      <c r="W159" s="5">
        <v>207724.71</v>
      </c>
      <c r="X159" s="5">
        <v>491388.98000000045</v>
      </c>
      <c r="Y159" s="5">
        <v>0</v>
      </c>
      <c r="Z159" s="32">
        <f t="shared" si="36"/>
        <v>7580.366161501924</v>
      </c>
      <c r="AA159" s="42">
        <f t="shared" si="37"/>
        <v>-40000.87000000011</v>
      </c>
      <c r="AB159" s="5">
        <f t="shared" si="38"/>
        <v>0</v>
      </c>
      <c r="AC159" s="5">
        <f t="shared" si="39"/>
        <v>40000.87000000011</v>
      </c>
      <c r="AD159" s="53">
        <f t="shared" si="40"/>
        <v>-0.011795210408339123</v>
      </c>
      <c r="AF159" s="3">
        <v>442.09999999999997</v>
      </c>
      <c r="AG159" s="4">
        <v>199.1</v>
      </c>
      <c r="AH159" s="5">
        <v>3646666.0900000003</v>
      </c>
      <c r="AI159" s="5">
        <v>-394396.58</v>
      </c>
      <c r="AJ159" s="5">
        <v>0</v>
      </c>
      <c r="AK159" s="5">
        <f t="shared" si="41"/>
        <v>3252269.5100000002</v>
      </c>
      <c r="AL159" s="5">
        <v>2652166.19</v>
      </c>
      <c r="AM159" s="5">
        <v>207724.71</v>
      </c>
      <c r="AN159" s="5">
        <v>392378.61000000034</v>
      </c>
      <c r="AO159" s="5">
        <v>0</v>
      </c>
      <c r="AP159" s="32">
        <f t="shared" si="42"/>
        <v>7356.411467993667</v>
      </c>
      <c r="AQ159" s="42">
        <f t="shared" si="43"/>
        <v>-99010.37000000011</v>
      </c>
      <c r="AR159" s="5">
        <f t="shared" si="44"/>
        <v>0</v>
      </c>
      <c r="AS159" s="5">
        <f t="shared" si="45"/>
        <v>99010.37000000011</v>
      </c>
      <c r="AT159" s="53">
        <f t="shared" si="46"/>
        <v>-0.029195568665319173</v>
      </c>
      <c r="AU159" s="78"/>
      <c r="AV159" s="5">
        <v>3391280.7500000005</v>
      </c>
      <c r="AW159" s="5">
        <v>392378.61000000034</v>
      </c>
      <c r="AX159" s="82">
        <f t="shared" si="47"/>
        <v>1065.4031176697579</v>
      </c>
    </row>
    <row r="160" spans="1:50" ht="15">
      <c r="A160" s="2" t="s">
        <v>192</v>
      </c>
      <c r="B160" s="2" t="s">
        <v>194</v>
      </c>
      <c r="C160" s="3">
        <v>2735.8</v>
      </c>
      <c r="D160" s="4">
        <v>649.6</v>
      </c>
      <c r="E160" s="5">
        <v>19016527.3</v>
      </c>
      <c r="F160" s="5">
        <v>-1331775.97</v>
      </c>
      <c r="G160" s="5">
        <v>0</v>
      </c>
      <c r="H160" s="5">
        <f t="shared" si="32"/>
        <v>17684751.330000002</v>
      </c>
      <c r="I160" s="5">
        <v>5918899.35</v>
      </c>
      <c r="J160" s="5">
        <v>511891.08</v>
      </c>
      <c r="K160" s="5">
        <v>11253960.900000002</v>
      </c>
      <c r="L160" s="5">
        <v>0</v>
      </c>
      <c r="M160" s="32">
        <f t="shared" si="33"/>
        <v>6464.197430367717</v>
      </c>
      <c r="N160" s="57">
        <f t="shared" si="34"/>
        <v>-0.07003255373550774</v>
      </c>
      <c r="P160" s="3">
        <v>2735.8</v>
      </c>
      <c r="Q160" s="4">
        <v>649.6</v>
      </c>
      <c r="R160" s="5">
        <v>19016527.3</v>
      </c>
      <c r="S160" s="5">
        <v>-1540371.33</v>
      </c>
      <c r="T160" s="5">
        <v>0</v>
      </c>
      <c r="U160" s="5">
        <f t="shared" si="35"/>
        <v>17476155.97</v>
      </c>
      <c r="V160" s="5">
        <v>5918899.35</v>
      </c>
      <c r="W160" s="5">
        <v>511891.08</v>
      </c>
      <c r="X160" s="5">
        <v>11045365.54</v>
      </c>
      <c r="Y160" s="5">
        <v>0</v>
      </c>
      <c r="Z160" s="32">
        <f t="shared" si="36"/>
        <v>6387.950862636157</v>
      </c>
      <c r="AA160" s="42">
        <f t="shared" si="37"/>
        <v>-208595.36000000313</v>
      </c>
      <c r="AB160" s="5">
        <f t="shared" si="38"/>
        <v>0</v>
      </c>
      <c r="AC160" s="5">
        <f t="shared" si="39"/>
        <v>208595.36000000313</v>
      </c>
      <c r="AD160" s="53">
        <f t="shared" si="40"/>
        <v>-0.011795210241161085</v>
      </c>
      <c r="AF160" s="3">
        <v>2735.8</v>
      </c>
      <c r="AG160" s="4">
        <v>649.6</v>
      </c>
      <c r="AH160" s="5">
        <v>19016527.3</v>
      </c>
      <c r="AI160" s="5">
        <v>-2056687.72</v>
      </c>
      <c r="AJ160" s="5">
        <v>0</v>
      </c>
      <c r="AK160" s="5">
        <f t="shared" si="41"/>
        <v>16959839.580000002</v>
      </c>
      <c r="AL160" s="5">
        <v>5918899.35</v>
      </c>
      <c r="AM160" s="5">
        <v>511891.08</v>
      </c>
      <c r="AN160" s="5">
        <v>10529049.150000002</v>
      </c>
      <c r="AO160" s="5">
        <v>0</v>
      </c>
      <c r="AP160" s="32">
        <f t="shared" si="42"/>
        <v>6199.224936033336</v>
      </c>
      <c r="AQ160" s="42">
        <f t="shared" si="43"/>
        <v>-516316.38999999687</v>
      </c>
      <c r="AR160" s="5">
        <f t="shared" si="44"/>
        <v>0</v>
      </c>
      <c r="AS160" s="5">
        <f t="shared" si="45"/>
        <v>516316.38999999687</v>
      </c>
      <c r="AT160" s="53">
        <f t="shared" si="46"/>
        <v>-0.029195569695352724</v>
      </c>
      <c r="AU160" s="78"/>
      <c r="AV160" s="5">
        <v>17684751.330000002</v>
      </c>
      <c r="AW160" s="5">
        <v>10529049.150000002</v>
      </c>
      <c r="AX160" s="82">
        <f t="shared" si="47"/>
        <v>5555.832911267047</v>
      </c>
    </row>
    <row r="161" spans="1:50" ht="15">
      <c r="A161" s="2" t="s">
        <v>195</v>
      </c>
      <c r="B161" s="2" t="s">
        <v>196</v>
      </c>
      <c r="C161" s="3">
        <v>387.8</v>
      </c>
      <c r="D161" s="4">
        <v>128.5</v>
      </c>
      <c r="E161" s="5">
        <v>3380833.3800000004</v>
      </c>
      <c r="F161" s="5">
        <v>-236768.4</v>
      </c>
      <c r="G161" s="5">
        <v>0</v>
      </c>
      <c r="H161" s="5">
        <f t="shared" si="32"/>
        <v>3144064.9800000004</v>
      </c>
      <c r="I161" s="5">
        <v>865673.51</v>
      </c>
      <c r="J161" s="5">
        <v>108412.54</v>
      </c>
      <c r="K161" s="5">
        <v>2169978.9300000006</v>
      </c>
      <c r="L161" s="5">
        <v>0</v>
      </c>
      <c r="M161" s="32">
        <f t="shared" si="33"/>
        <v>8107.439350180506</v>
      </c>
      <c r="N161" s="57">
        <f t="shared" si="34"/>
        <v>-0.07003255510923759</v>
      </c>
      <c r="P161" s="3">
        <v>387.8</v>
      </c>
      <c r="Q161" s="4">
        <v>128.5</v>
      </c>
      <c r="R161" s="5">
        <v>3380833.3800000004</v>
      </c>
      <c r="S161" s="5">
        <v>-273853.3</v>
      </c>
      <c r="T161" s="5">
        <v>0</v>
      </c>
      <c r="U161" s="5">
        <f t="shared" si="35"/>
        <v>3106980.0800000005</v>
      </c>
      <c r="V161" s="5">
        <v>865673.51</v>
      </c>
      <c r="W161" s="5">
        <v>108412.54</v>
      </c>
      <c r="X161" s="5">
        <v>2132894.0300000003</v>
      </c>
      <c r="Y161" s="5">
        <v>0</v>
      </c>
      <c r="Z161" s="32">
        <f t="shared" si="36"/>
        <v>8011.810417741105</v>
      </c>
      <c r="AA161" s="42">
        <f t="shared" si="37"/>
        <v>-37084.89999999991</v>
      </c>
      <c r="AB161" s="5">
        <f t="shared" si="38"/>
        <v>0</v>
      </c>
      <c r="AC161" s="5">
        <f t="shared" si="39"/>
        <v>37084.89999999991</v>
      </c>
      <c r="AD161" s="53">
        <f t="shared" si="40"/>
        <v>-0.011795207871308023</v>
      </c>
      <c r="AF161" s="3">
        <v>387.8</v>
      </c>
      <c r="AG161" s="4">
        <v>128.5</v>
      </c>
      <c r="AH161" s="5">
        <v>3380833.3800000004</v>
      </c>
      <c r="AI161" s="5">
        <v>-365646.07</v>
      </c>
      <c r="AJ161" s="5">
        <v>0</v>
      </c>
      <c r="AK161" s="5">
        <f t="shared" si="41"/>
        <v>3015187.3100000005</v>
      </c>
      <c r="AL161" s="5">
        <v>865673.51</v>
      </c>
      <c r="AM161" s="5">
        <v>108412.54</v>
      </c>
      <c r="AN161" s="5">
        <v>2041101.2600000007</v>
      </c>
      <c r="AO161" s="5">
        <v>0</v>
      </c>
      <c r="AP161" s="32">
        <f t="shared" si="42"/>
        <v>7775.109102630223</v>
      </c>
      <c r="AQ161" s="42">
        <f t="shared" si="43"/>
        <v>-91792.77000000002</v>
      </c>
      <c r="AR161" s="5">
        <f t="shared" si="44"/>
        <v>0</v>
      </c>
      <c r="AS161" s="5">
        <f t="shared" si="45"/>
        <v>91792.77000000002</v>
      </c>
      <c r="AT161" s="53">
        <f t="shared" si="46"/>
        <v>-0.02919557025185911</v>
      </c>
      <c r="AU161" s="78"/>
      <c r="AV161" s="5">
        <v>3144064.9800000004</v>
      </c>
      <c r="AW161" s="5">
        <v>2041101.2600000007</v>
      </c>
      <c r="AX161" s="82">
        <f t="shared" si="47"/>
        <v>987.7379311188862</v>
      </c>
    </row>
    <row r="162" spans="1:50" ht="15">
      <c r="A162" s="2" t="s">
        <v>195</v>
      </c>
      <c r="B162" s="2" t="s">
        <v>197</v>
      </c>
      <c r="C162" s="3">
        <v>102.1</v>
      </c>
      <c r="D162" s="4">
        <v>32</v>
      </c>
      <c r="E162" s="5">
        <v>1402439.6199999999</v>
      </c>
      <c r="F162" s="5">
        <v>-98216.43</v>
      </c>
      <c r="G162" s="5">
        <v>0</v>
      </c>
      <c r="H162" s="5">
        <f t="shared" si="32"/>
        <v>1304223.19</v>
      </c>
      <c r="I162" s="5">
        <v>434596.71</v>
      </c>
      <c r="J162" s="5">
        <v>65984.46</v>
      </c>
      <c r="K162" s="5">
        <v>803642.02</v>
      </c>
      <c r="L162" s="5">
        <v>0</v>
      </c>
      <c r="M162" s="32">
        <f t="shared" si="33"/>
        <v>12773.978354554358</v>
      </c>
      <c r="N162" s="57">
        <f t="shared" si="34"/>
        <v>-0.07003255512704354</v>
      </c>
      <c r="P162" s="3">
        <v>102.1</v>
      </c>
      <c r="Q162" s="4">
        <v>32</v>
      </c>
      <c r="R162" s="5">
        <v>1402439.6199999999</v>
      </c>
      <c r="S162" s="5">
        <v>-113600.01</v>
      </c>
      <c r="T162" s="5">
        <v>0</v>
      </c>
      <c r="U162" s="5">
        <f t="shared" si="35"/>
        <v>1288839.6099999999</v>
      </c>
      <c r="V162" s="5">
        <v>434596.71</v>
      </c>
      <c r="W162" s="5">
        <v>65984.46</v>
      </c>
      <c r="X162" s="5">
        <v>788258.44</v>
      </c>
      <c r="Y162" s="5">
        <v>0</v>
      </c>
      <c r="Z162" s="32">
        <f t="shared" si="36"/>
        <v>12623.30666013712</v>
      </c>
      <c r="AA162" s="42">
        <f t="shared" si="37"/>
        <v>-15383.580000000075</v>
      </c>
      <c r="AB162" s="5">
        <f t="shared" si="38"/>
        <v>0</v>
      </c>
      <c r="AC162" s="5">
        <f t="shared" si="39"/>
        <v>15383.580000000075</v>
      </c>
      <c r="AD162" s="53">
        <f t="shared" si="40"/>
        <v>-0.011795205082958289</v>
      </c>
      <c r="AF162" s="3">
        <v>102.1</v>
      </c>
      <c r="AG162" s="4">
        <v>32</v>
      </c>
      <c r="AH162" s="5">
        <v>1402439.6199999999</v>
      </c>
      <c r="AI162" s="5">
        <v>-151677.55</v>
      </c>
      <c r="AJ162" s="5">
        <v>0</v>
      </c>
      <c r="AK162" s="5">
        <f t="shared" si="41"/>
        <v>1250762.0699999998</v>
      </c>
      <c r="AL162" s="5">
        <v>434596.71</v>
      </c>
      <c r="AM162" s="5">
        <v>65984.46</v>
      </c>
      <c r="AN162" s="5">
        <v>750180.8999999999</v>
      </c>
      <c r="AO162" s="5">
        <v>0</v>
      </c>
      <c r="AP162" s="32">
        <f t="shared" si="42"/>
        <v>12250.363075416257</v>
      </c>
      <c r="AQ162" s="42">
        <f t="shared" si="43"/>
        <v>-38077.54000000004</v>
      </c>
      <c r="AR162" s="5">
        <f t="shared" si="44"/>
        <v>0</v>
      </c>
      <c r="AS162" s="5">
        <f t="shared" si="45"/>
        <v>38077.54000000004</v>
      </c>
      <c r="AT162" s="53">
        <f t="shared" si="46"/>
        <v>-0.029195570429935414</v>
      </c>
      <c r="AU162" s="78"/>
      <c r="AV162" s="5">
        <v>1304223.19</v>
      </c>
      <c r="AW162" s="5">
        <v>750180.8999999999</v>
      </c>
      <c r="AX162" s="82">
        <f t="shared" si="47"/>
        <v>409.73412559936145</v>
      </c>
    </row>
    <row r="163" spans="1:50" ht="15">
      <c r="A163" s="2" t="s">
        <v>195</v>
      </c>
      <c r="B163" s="2" t="s">
        <v>198</v>
      </c>
      <c r="C163" s="3">
        <v>194.4</v>
      </c>
      <c r="D163" s="4">
        <v>54.1</v>
      </c>
      <c r="E163" s="5">
        <v>2274286.08</v>
      </c>
      <c r="F163" s="5">
        <v>-159274.06</v>
      </c>
      <c r="G163" s="5">
        <v>0</v>
      </c>
      <c r="H163" s="5">
        <f t="shared" si="32"/>
        <v>2115012.02</v>
      </c>
      <c r="I163" s="5">
        <v>372306.65</v>
      </c>
      <c r="J163" s="5">
        <v>45117.1</v>
      </c>
      <c r="K163" s="5">
        <v>1697588.27</v>
      </c>
      <c r="L163" s="5">
        <v>0</v>
      </c>
      <c r="M163" s="32">
        <f t="shared" si="33"/>
        <v>10879.69146090535</v>
      </c>
      <c r="N163" s="57">
        <f t="shared" si="34"/>
        <v>-0.07003255280883573</v>
      </c>
      <c r="P163" s="3">
        <v>194.4</v>
      </c>
      <c r="Q163" s="4">
        <v>54.1</v>
      </c>
      <c r="R163" s="5">
        <v>2274286.08</v>
      </c>
      <c r="S163" s="5">
        <v>-184221.07</v>
      </c>
      <c r="T163" s="5">
        <v>0</v>
      </c>
      <c r="U163" s="5">
        <f t="shared" si="35"/>
        <v>2090065.01</v>
      </c>
      <c r="V163" s="5">
        <v>372306.65</v>
      </c>
      <c r="W163" s="5">
        <v>45117.1</v>
      </c>
      <c r="X163" s="5">
        <v>1672641.2599999998</v>
      </c>
      <c r="Y163" s="5">
        <v>0</v>
      </c>
      <c r="Z163" s="32">
        <f t="shared" si="36"/>
        <v>10751.363220164609</v>
      </c>
      <c r="AA163" s="42">
        <f t="shared" si="37"/>
        <v>-24947.01000000001</v>
      </c>
      <c r="AB163" s="5">
        <f t="shared" si="38"/>
        <v>0</v>
      </c>
      <c r="AC163" s="5">
        <f t="shared" si="39"/>
        <v>24947.01000000001</v>
      </c>
      <c r="AD163" s="53">
        <f t="shared" si="40"/>
        <v>-0.011795209561031247</v>
      </c>
      <c r="AF163" s="3">
        <v>194.4</v>
      </c>
      <c r="AG163" s="4">
        <v>54.1</v>
      </c>
      <c r="AH163" s="5">
        <v>2274286.08</v>
      </c>
      <c r="AI163" s="5">
        <v>-245970.05</v>
      </c>
      <c r="AJ163" s="5">
        <v>0</v>
      </c>
      <c r="AK163" s="5">
        <f t="shared" si="41"/>
        <v>2028316.03</v>
      </c>
      <c r="AL163" s="5">
        <v>372306.65</v>
      </c>
      <c r="AM163" s="5">
        <v>45117.1</v>
      </c>
      <c r="AN163" s="5">
        <v>1610892.2799999998</v>
      </c>
      <c r="AO163" s="5">
        <v>0</v>
      </c>
      <c r="AP163" s="32">
        <f t="shared" si="42"/>
        <v>10433.724434156378</v>
      </c>
      <c r="AQ163" s="42">
        <f t="shared" si="43"/>
        <v>-61748.97999999998</v>
      </c>
      <c r="AR163" s="5">
        <f t="shared" si="44"/>
        <v>0</v>
      </c>
      <c r="AS163" s="5">
        <f t="shared" si="45"/>
        <v>61748.97999999998</v>
      </c>
      <c r="AT163" s="53">
        <f t="shared" si="46"/>
        <v>-0.029195569299885104</v>
      </c>
      <c r="AU163" s="78"/>
      <c r="AV163" s="5">
        <v>2115012.02</v>
      </c>
      <c r="AW163" s="5">
        <v>1610892.2799999998</v>
      </c>
      <c r="AX163" s="82">
        <f t="shared" si="47"/>
        <v>664.4511516827416</v>
      </c>
    </row>
    <row r="164" spans="1:50" ht="15">
      <c r="A164" s="2" t="s">
        <v>195</v>
      </c>
      <c r="B164" s="2" t="s">
        <v>199</v>
      </c>
      <c r="C164" s="3">
        <v>106.6</v>
      </c>
      <c r="D164" s="4">
        <v>25.9</v>
      </c>
      <c r="E164" s="5">
        <v>1473100.41</v>
      </c>
      <c r="F164" s="5">
        <v>-103164.98</v>
      </c>
      <c r="G164" s="5">
        <v>0</v>
      </c>
      <c r="H164" s="5">
        <f t="shared" si="32"/>
        <v>1369935.43</v>
      </c>
      <c r="I164" s="5">
        <v>172359.23</v>
      </c>
      <c r="J164" s="5">
        <v>15161.97</v>
      </c>
      <c r="K164" s="5">
        <v>1182414.23</v>
      </c>
      <c r="L164" s="5">
        <v>0</v>
      </c>
      <c r="M164" s="32">
        <f t="shared" si="33"/>
        <v>12851.176641651033</v>
      </c>
      <c r="N164" s="57">
        <f t="shared" si="34"/>
        <v>-0.07003255127734301</v>
      </c>
      <c r="P164" s="3">
        <v>106.6</v>
      </c>
      <c r="Q164" s="4">
        <v>25.9</v>
      </c>
      <c r="R164" s="5">
        <v>1473100.41</v>
      </c>
      <c r="S164" s="5">
        <v>-119323.66</v>
      </c>
      <c r="T164" s="5">
        <v>0</v>
      </c>
      <c r="U164" s="5">
        <f t="shared" si="35"/>
        <v>1353776.75</v>
      </c>
      <c r="V164" s="5">
        <v>172359.23</v>
      </c>
      <c r="W164" s="5">
        <v>15161.97</v>
      </c>
      <c r="X164" s="5">
        <v>1166255.55</v>
      </c>
      <c r="Y164" s="5">
        <v>0</v>
      </c>
      <c r="Z164" s="32">
        <f t="shared" si="36"/>
        <v>12699.594277673546</v>
      </c>
      <c r="AA164" s="42">
        <f t="shared" si="37"/>
        <v>-16158.679999999935</v>
      </c>
      <c r="AB164" s="5">
        <f t="shared" si="38"/>
        <v>0</v>
      </c>
      <c r="AC164" s="5">
        <f t="shared" si="39"/>
        <v>16158.679999999935</v>
      </c>
      <c r="AD164" s="53">
        <f t="shared" si="40"/>
        <v>-0.011795212859046894</v>
      </c>
      <c r="AF164" s="3">
        <v>106.6</v>
      </c>
      <c r="AG164" s="4">
        <v>25.9</v>
      </c>
      <c r="AH164" s="5">
        <v>1473100.41</v>
      </c>
      <c r="AI164" s="5">
        <v>-159319.71</v>
      </c>
      <c r="AJ164" s="5">
        <v>0</v>
      </c>
      <c r="AK164" s="5">
        <f t="shared" si="41"/>
        <v>1313780.7</v>
      </c>
      <c r="AL164" s="5">
        <v>172359.23</v>
      </c>
      <c r="AM164" s="5">
        <v>15161.97</v>
      </c>
      <c r="AN164" s="5">
        <v>1126259.5</v>
      </c>
      <c r="AO164" s="5">
        <v>0</v>
      </c>
      <c r="AP164" s="32">
        <f t="shared" si="42"/>
        <v>12324.396810506567</v>
      </c>
      <c r="AQ164" s="42">
        <f t="shared" si="43"/>
        <v>-39996.05000000005</v>
      </c>
      <c r="AR164" s="5">
        <f t="shared" si="44"/>
        <v>0</v>
      </c>
      <c r="AS164" s="5">
        <f t="shared" si="45"/>
        <v>39996.05000000005</v>
      </c>
      <c r="AT164" s="53">
        <f t="shared" si="46"/>
        <v>-0.029195573108142803</v>
      </c>
      <c r="AU164" s="78"/>
      <c r="AV164" s="5">
        <v>1369935.43</v>
      </c>
      <c r="AW164" s="5">
        <v>1126259.5</v>
      </c>
      <c r="AX164" s="82">
        <f t="shared" si="47"/>
        <v>430.37825108648406</v>
      </c>
    </row>
    <row r="165" spans="1:50" ht="15">
      <c r="A165" s="2" t="s">
        <v>195</v>
      </c>
      <c r="B165" s="2" t="s">
        <v>200</v>
      </c>
      <c r="C165" s="3">
        <v>100.7</v>
      </c>
      <c r="D165" s="4">
        <v>38.7</v>
      </c>
      <c r="E165" s="5">
        <v>1389663.03</v>
      </c>
      <c r="F165" s="5">
        <v>-97321.65</v>
      </c>
      <c r="G165" s="5">
        <v>0</v>
      </c>
      <c r="H165" s="5">
        <f t="shared" si="32"/>
        <v>1292341.3800000001</v>
      </c>
      <c r="I165" s="5">
        <v>430489.27</v>
      </c>
      <c r="J165" s="5">
        <v>59759.18</v>
      </c>
      <c r="K165" s="5">
        <v>802092.93</v>
      </c>
      <c r="L165" s="5">
        <v>0</v>
      </c>
      <c r="M165" s="32">
        <f t="shared" si="33"/>
        <v>12833.57874875869</v>
      </c>
      <c r="N165" s="57">
        <f t="shared" si="34"/>
        <v>-0.0700325531434768</v>
      </c>
      <c r="P165" s="3">
        <v>100.7</v>
      </c>
      <c r="Q165" s="4">
        <v>38.7</v>
      </c>
      <c r="R165" s="5">
        <v>1389663.03</v>
      </c>
      <c r="S165" s="5">
        <v>-112565.09</v>
      </c>
      <c r="T165" s="5">
        <v>0</v>
      </c>
      <c r="U165" s="5">
        <f t="shared" si="35"/>
        <v>1277097.94</v>
      </c>
      <c r="V165" s="5">
        <v>430489.27</v>
      </c>
      <c r="W165" s="5">
        <v>59759.18</v>
      </c>
      <c r="X165" s="5">
        <v>786849.4899999999</v>
      </c>
      <c r="Y165" s="5">
        <v>0</v>
      </c>
      <c r="Z165" s="32">
        <f t="shared" si="36"/>
        <v>12682.203972194637</v>
      </c>
      <c r="AA165" s="42">
        <f t="shared" si="37"/>
        <v>-15243.440000000177</v>
      </c>
      <c r="AB165" s="5">
        <f t="shared" si="38"/>
        <v>0</v>
      </c>
      <c r="AC165" s="5">
        <f t="shared" si="39"/>
        <v>15243.440000000177</v>
      </c>
      <c r="AD165" s="53">
        <f aca="true" t="shared" si="48" ref="AD165:AD182">(AA165+AB165)/H165</f>
        <v>-0.011795211571728963</v>
      </c>
      <c r="AF165" s="3">
        <v>100.7</v>
      </c>
      <c r="AG165" s="4">
        <v>38.7</v>
      </c>
      <c r="AH165" s="5">
        <v>1389663.03</v>
      </c>
      <c r="AI165" s="5">
        <v>-150295.73</v>
      </c>
      <c r="AJ165" s="5">
        <v>0</v>
      </c>
      <c r="AK165" s="5">
        <f t="shared" si="41"/>
        <v>1239367.3</v>
      </c>
      <c r="AL165" s="5">
        <v>430489.27</v>
      </c>
      <c r="AM165" s="5">
        <v>59759.18</v>
      </c>
      <c r="AN165" s="5">
        <v>749118.85</v>
      </c>
      <c r="AO165" s="5">
        <v>0</v>
      </c>
      <c r="AP165" s="32">
        <f t="shared" si="42"/>
        <v>12307.520357497517</v>
      </c>
      <c r="AQ165" s="42">
        <f t="shared" si="43"/>
        <v>-37730.6399999999</v>
      </c>
      <c r="AR165" s="5">
        <f t="shared" si="44"/>
        <v>0</v>
      </c>
      <c r="AS165" s="5">
        <f t="shared" si="45"/>
        <v>37730.6399999999</v>
      </c>
      <c r="AT165" s="53">
        <f t="shared" si="46"/>
        <v>-0.02919556750554555</v>
      </c>
      <c r="AU165" s="78"/>
      <c r="AV165" s="5">
        <v>1292341.3800000001</v>
      </c>
      <c r="AW165" s="5">
        <v>749118.85</v>
      </c>
      <c r="AX165" s="82">
        <f t="shared" si="47"/>
        <v>406.00134192535876</v>
      </c>
    </row>
    <row r="166" spans="1:50" ht="15">
      <c r="A166" s="2" t="s">
        <v>201</v>
      </c>
      <c r="B166" s="2" t="s">
        <v>202</v>
      </c>
      <c r="C166" s="3">
        <v>1857.8</v>
      </c>
      <c r="D166" s="4">
        <v>984.4</v>
      </c>
      <c r="E166" s="5">
        <v>13617774.07</v>
      </c>
      <c r="F166" s="5">
        <v>-953687.5</v>
      </c>
      <c r="G166" s="5">
        <v>0</v>
      </c>
      <c r="H166" s="5">
        <f t="shared" si="32"/>
        <v>12664086.57</v>
      </c>
      <c r="I166" s="5">
        <v>4100739.21</v>
      </c>
      <c r="J166" s="5">
        <v>386341.29</v>
      </c>
      <c r="K166" s="5">
        <v>8177006.069999999</v>
      </c>
      <c r="L166" s="5">
        <v>0</v>
      </c>
      <c r="M166" s="32">
        <f t="shared" si="33"/>
        <v>6816.711470556573</v>
      </c>
      <c r="N166" s="57">
        <f t="shared" si="34"/>
        <v>-0.07003255415295637</v>
      </c>
      <c r="P166" s="3">
        <v>1857.8</v>
      </c>
      <c r="Q166" s="4">
        <v>984.4</v>
      </c>
      <c r="R166" s="5">
        <v>13617774.07</v>
      </c>
      <c r="S166" s="5">
        <v>-1103063.06</v>
      </c>
      <c r="T166" s="5">
        <v>0</v>
      </c>
      <c r="U166" s="5">
        <f t="shared" si="35"/>
        <v>12514711.01</v>
      </c>
      <c r="V166" s="5">
        <v>4100739.21</v>
      </c>
      <c r="W166" s="5">
        <v>386341.29</v>
      </c>
      <c r="X166" s="5">
        <v>8027630.510000001</v>
      </c>
      <c r="Y166" s="5">
        <v>0</v>
      </c>
      <c r="Z166" s="32">
        <f t="shared" si="36"/>
        <v>6736.306927548713</v>
      </c>
      <c r="AA166" s="42">
        <f t="shared" si="37"/>
        <v>-149375.56000000052</v>
      </c>
      <c r="AB166" s="5">
        <f t="shared" si="38"/>
        <v>0</v>
      </c>
      <c r="AC166" s="5">
        <f t="shared" si="39"/>
        <v>149375.56000000052</v>
      </c>
      <c r="AD166" s="53">
        <f t="shared" si="48"/>
        <v>-0.011795209956465144</v>
      </c>
      <c r="AF166" s="3">
        <v>1857.8</v>
      </c>
      <c r="AG166" s="4">
        <v>984.4</v>
      </c>
      <c r="AH166" s="5">
        <v>13617774.07</v>
      </c>
      <c r="AI166" s="5">
        <v>-1472798.28</v>
      </c>
      <c r="AJ166" s="5">
        <v>0</v>
      </c>
      <c r="AK166" s="5">
        <f t="shared" si="41"/>
        <v>12144975.790000001</v>
      </c>
      <c r="AL166" s="5">
        <v>4100739.21</v>
      </c>
      <c r="AM166" s="5">
        <v>386341.29</v>
      </c>
      <c r="AN166" s="5">
        <v>7657895.290000001</v>
      </c>
      <c r="AO166" s="5">
        <v>0</v>
      </c>
      <c r="AP166" s="32">
        <f t="shared" si="42"/>
        <v>6537.2891538378735</v>
      </c>
      <c r="AQ166" s="42">
        <f t="shared" si="43"/>
        <v>-369735.2199999988</v>
      </c>
      <c r="AR166" s="5">
        <f t="shared" si="44"/>
        <v>0</v>
      </c>
      <c r="AS166" s="5">
        <f t="shared" si="45"/>
        <v>369735.2199999988</v>
      </c>
      <c r="AT166" s="53">
        <f t="shared" si="46"/>
        <v>-0.02919556953091792</v>
      </c>
      <c r="AU166" s="78"/>
      <c r="AV166" s="5">
        <v>12664086.57</v>
      </c>
      <c r="AW166" s="5">
        <v>7657895.290000001</v>
      </c>
      <c r="AX166" s="82">
        <f t="shared" si="47"/>
        <v>3978.5433022959564</v>
      </c>
    </row>
    <row r="167" spans="1:50" ht="15">
      <c r="A167" s="2" t="s">
        <v>201</v>
      </c>
      <c r="B167" s="2" t="s">
        <v>203</v>
      </c>
      <c r="C167" s="3">
        <v>1735.8</v>
      </c>
      <c r="D167" s="4">
        <v>486</v>
      </c>
      <c r="E167" s="5">
        <v>12263718.729999999</v>
      </c>
      <c r="F167" s="5">
        <v>-858859.54</v>
      </c>
      <c r="G167" s="5">
        <v>0</v>
      </c>
      <c r="H167" s="5">
        <f t="shared" si="32"/>
        <v>11404859.189999998</v>
      </c>
      <c r="I167" s="5">
        <v>3735998.37</v>
      </c>
      <c r="J167" s="5">
        <v>331581.29</v>
      </c>
      <c r="K167" s="5">
        <v>7337279.5299999975</v>
      </c>
      <c r="L167" s="5">
        <v>0</v>
      </c>
      <c r="M167" s="32">
        <f t="shared" si="33"/>
        <v>6570.376304873832</v>
      </c>
      <c r="N167" s="57">
        <f t="shared" si="34"/>
        <v>-0.07003255365756421</v>
      </c>
      <c r="P167" s="3">
        <v>1735.8</v>
      </c>
      <c r="Q167" s="4">
        <v>486</v>
      </c>
      <c r="R167" s="5">
        <v>12263718.729999999</v>
      </c>
      <c r="S167" s="5">
        <v>-993382.25</v>
      </c>
      <c r="T167" s="5">
        <v>0</v>
      </c>
      <c r="U167" s="5">
        <f t="shared" si="35"/>
        <v>11270336.479999999</v>
      </c>
      <c r="V167" s="5">
        <v>3735998.37</v>
      </c>
      <c r="W167" s="5">
        <v>331581.29</v>
      </c>
      <c r="X167" s="5">
        <v>7202756.819999998</v>
      </c>
      <c r="Y167" s="5">
        <v>0</v>
      </c>
      <c r="Z167" s="32">
        <f t="shared" si="36"/>
        <v>6492.877336098628</v>
      </c>
      <c r="AA167" s="42">
        <f t="shared" si="37"/>
        <v>-134522.70999999903</v>
      </c>
      <c r="AB167" s="5">
        <f t="shared" si="38"/>
        <v>0</v>
      </c>
      <c r="AC167" s="5">
        <f t="shared" si="39"/>
        <v>134522.70999999903</v>
      </c>
      <c r="AD167" s="53">
        <f t="shared" si="48"/>
        <v>-0.011795210073084563</v>
      </c>
      <c r="AF167" s="3">
        <v>1735.8</v>
      </c>
      <c r="AG167" s="4">
        <v>486</v>
      </c>
      <c r="AH167" s="5">
        <v>12263718.729999999</v>
      </c>
      <c r="AI167" s="5">
        <v>-1326353.62</v>
      </c>
      <c r="AJ167" s="5">
        <v>0</v>
      </c>
      <c r="AK167" s="5">
        <f t="shared" si="41"/>
        <v>10937365.11</v>
      </c>
      <c r="AL167" s="5">
        <v>3735998.37</v>
      </c>
      <c r="AM167" s="5">
        <v>331581.29</v>
      </c>
      <c r="AN167" s="5">
        <v>6869785.449999999</v>
      </c>
      <c r="AO167" s="5">
        <v>0</v>
      </c>
      <c r="AP167" s="32">
        <f t="shared" si="42"/>
        <v>6301.0514517801585</v>
      </c>
      <c r="AQ167" s="42">
        <f t="shared" si="43"/>
        <v>-332971.3699999992</v>
      </c>
      <c r="AR167" s="5">
        <f t="shared" si="44"/>
        <v>0</v>
      </c>
      <c r="AS167" s="5">
        <f t="shared" si="45"/>
        <v>332971.3699999992</v>
      </c>
      <c r="AT167" s="53">
        <f t="shared" si="46"/>
        <v>-0.0291955704540355</v>
      </c>
      <c r="AU167" s="78"/>
      <c r="AV167" s="5">
        <v>11404859.189999998</v>
      </c>
      <c r="AW167" s="5">
        <v>6869785.449999999</v>
      </c>
      <c r="AX167" s="82">
        <f t="shared" si="47"/>
        <v>3582.94503857004</v>
      </c>
    </row>
    <row r="168" spans="1:50" ht="15">
      <c r="A168" s="2" t="s">
        <v>201</v>
      </c>
      <c r="B168" s="2" t="s">
        <v>204</v>
      </c>
      <c r="C168" s="3">
        <v>2150</v>
      </c>
      <c r="D168" s="4">
        <v>860.8</v>
      </c>
      <c r="E168" s="5">
        <v>15292380.870000001</v>
      </c>
      <c r="F168" s="5">
        <v>-1070964.49</v>
      </c>
      <c r="G168" s="5">
        <v>0</v>
      </c>
      <c r="H168" s="5">
        <f t="shared" si="32"/>
        <v>14221416.38</v>
      </c>
      <c r="I168" s="5">
        <v>3822930.06</v>
      </c>
      <c r="J168" s="5">
        <v>297825.61</v>
      </c>
      <c r="K168" s="5">
        <v>10100660.71</v>
      </c>
      <c r="L168" s="5">
        <v>0</v>
      </c>
      <c r="M168" s="32">
        <f t="shared" si="33"/>
        <v>6614.612269767442</v>
      </c>
      <c r="N168" s="57">
        <f t="shared" si="34"/>
        <v>-0.0700325540610211</v>
      </c>
      <c r="P168" s="3">
        <v>2150</v>
      </c>
      <c r="Q168" s="4">
        <v>860.8</v>
      </c>
      <c r="R168" s="5">
        <v>15292380.870000001</v>
      </c>
      <c r="S168" s="5">
        <v>-1238709.08</v>
      </c>
      <c r="T168" s="5">
        <v>0</v>
      </c>
      <c r="U168" s="5">
        <f t="shared" si="35"/>
        <v>14053671.790000001</v>
      </c>
      <c r="V168" s="5">
        <v>3822930.06</v>
      </c>
      <c r="W168" s="5">
        <v>297825.61</v>
      </c>
      <c r="X168" s="5">
        <v>9932916.120000001</v>
      </c>
      <c r="Y168" s="5">
        <v>0</v>
      </c>
      <c r="Z168" s="32">
        <f t="shared" si="36"/>
        <v>6536.591530232558</v>
      </c>
      <c r="AA168" s="42">
        <f t="shared" si="37"/>
        <v>-167744.58999999985</v>
      </c>
      <c r="AB168" s="5">
        <f t="shared" si="38"/>
        <v>0</v>
      </c>
      <c r="AC168" s="5">
        <f t="shared" si="39"/>
        <v>167744.58999999985</v>
      </c>
      <c r="AD168" s="53">
        <f t="shared" si="48"/>
        <v>-0.01179520981017784</v>
      </c>
      <c r="AF168" s="3">
        <v>2150</v>
      </c>
      <c r="AG168" s="4">
        <v>860.8</v>
      </c>
      <c r="AH168" s="5">
        <v>15292380.870000001</v>
      </c>
      <c r="AI168" s="5">
        <v>-1653911.44</v>
      </c>
      <c r="AJ168" s="5">
        <v>0</v>
      </c>
      <c r="AK168" s="5">
        <f t="shared" si="41"/>
        <v>13638469.430000002</v>
      </c>
      <c r="AL168" s="5">
        <v>3822930.06</v>
      </c>
      <c r="AM168" s="5">
        <v>297825.61</v>
      </c>
      <c r="AN168" s="5">
        <v>9517713.760000002</v>
      </c>
      <c r="AO168" s="5">
        <v>0</v>
      </c>
      <c r="AP168" s="32">
        <f t="shared" si="42"/>
        <v>6343.474153488372</v>
      </c>
      <c r="AQ168" s="42">
        <f t="shared" si="43"/>
        <v>-415202.3599999994</v>
      </c>
      <c r="AR168" s="5">
        <f t="shared" si="44"/>
        <v>0</v>
      </c>
      <c r="AS168" s="5">
        <f t="shared" si="45"/>
        <v>415202.3599999994</v>
      </c>
      <c r="AT168" s="53">
        <f t="shared" si="46"/>
        <v>-0.02919557018131547</v>
      </c>
      <c r="AU168" s="78"/>
      <c r="AV168" s="5">
        <v>14221416.38</v>
      </c>
      <c r="AW168" s="5">
        <v>9517713.760000002</v>
      </c>
      <c r="AX168" s="82">
        <f t="shared" si="47"/>
        <v>4467.7932810286375</v>
      </c>
    </row>
    <row r="169" spans="1:50" ht="15">
      <c r="A169" s="2" t="s">
        <v>201</v>
      </c>
      <c r="B169" s="2" t="s">
        <v>205</v>
      </c>
      <c r="C169" s="3">
        <v>4126.8</v>
      </c>
      <c r="D169" s="4">
        <v>628.2</v>
      </c>
      <c r="E169" s="5">
        <v>28555640.21</v>
      </c>
      <c r="F169" s="5">
        <v>-1999824.41</v>
      </c>
      <c r="G169" s="5">
        <v>0</v>
      </c>
      <c r="H169" s="5">
        <f t="shared" si="32"/>
        <v>26555815.8</v>
      </c>
      <c r="I169" s="5">
        <v>12906445.23</v>
      </c>
      <c r="J169" s="5">
        <v>917508.68</v>
      </c>
      <c r="K169" s="5">
        <v>12731861.89</v>
      </c>
      <c r="L169" s="5">
        <v>0</v>
      </c>
      <c r="M169" s="32">
        <f t="shared" si="33"/>
        <v>6434.965542308811</v>
      </c>
      <c r="N169" s="57">
        <f t="shared" si="34"/>
        <v>-0.07003255382450414</v>
      </c>
      <c r="P169" s="3">
        <v>4126.8</v>
      </c>
      <c r="Q169" s="4">
        <v>628.2</v>
      </c>
      <c r="R169" s="5">
        <v>28555640.21</v>
      </c>
      <c r="S169" s="5">
        <v>-2313055.83</v>
      </c>
      <c r="T169" s="5">
        <v>0</v>
      </c>
      <c r="U169" s="5">
        <f t="shared" si="35"/>
        <v>26242584.380000003</v>
      </c>
      <c r="V169" s="5">
        <v>12906445.23</v>
      </c>
      <c r="W169" s="5">
        <v>917508.68</v>
      </c>
      <c r="X169" s="5">
        <v>12418630.470000003</v>
      </c>
      <c r="Y169" s="5">
        <v>0</v>
      </c>
      <c r="Z169" s="32">
        <f t="shared" si="36"/>
        <v>6359.063773383736</v>
      </c>
      <c r="AA169" s="42">
        <f t="shared" si="37"/>
        <v>-313231.41999999806</v>
      </c>
      <c r="AB169" s="5">
        <f t="shared" si="38"/>
        <v>0</v>
      </c>
      <c r="AC169" s="5">
        <f t="shared" si="39"/>
        <v>313231.41999999806</v>
      </c>
      <c r="AD169" s="53">
        <f t="shared" si="48"/>
        <v>-0.011795209846273977</v>
      </c>
      <c r="AF169" s="3">
        <v>4126.8</v>
      </c>
      <c r="AG169" s="4">
        <v>628.2</v>
      </c>
      <c r="AH169" s="5">
        <v>28555640.21</v>
      </c>
      <c r="AI169" s="5">
        <v>-3088368.02</v>
      </c>
      <c r="AJ169" s="5">
        <v>0</v>
      </c>
      <c r="AK169" s="5">
        <f t="shared" si="41"/>
        <v>25467272.19</v>
      </c>
      <c r="AL169" s="5">
        <v>12906445.23</v>
      </c>
      <c r="AM169" s="5">
        <v>917508.68</v>
      </c>
      <c r="AN169" s="5">
        <v>11643318.280000001</v>
      </c>
      <c r="AO169" s="5">
        <v>0</v>
      </c>
      <c r="AP169" s="32">
        <f t="shared" si="42"/>
        <v>6171.191283803431</v>
      </c>
      <c r="AQ169" s="42">
        <f t="shared" si="43"/>
        <v>-775312.1900000013</v>
      </c>
      <c r="AR169" s="5">
        <f t="shared" si="44"/>
        <v>0</v>
      </c>
      <c r="AS169" s="5">
        <f t="shared" si="45"/>
        <v>775312.1900000013</v>
      </c>
      <c r="AT169" s="53">
        <f t="shared" si="46"/>
        <v>-0.029195570410606678</v>
      </c>
      <c r="AU169" s="78"/>
      <c r="AV169" s="5">
        <v>26555815.8</v>
      </c>
      <c r="AW169" s="5">
        <v>11643318.280000001</v>
      </c>
      <c r="AX169" s="82">
        <f t="shared" si="47"/>
        <v>8342.762227982395</v>
      </c>
    </row>
    <row r="170" spans="1:50" ht="15">
      <c r="A170" s="2" t="s">
        <v>201</v>
      </c>
      <c r="B170" s="2" t="s">
        <v>206</v>
      </c>
      <c r="C170" s="3">
        <v>2957.5</v>
      </c>
      <c r="D170" s="4">
        <v>806.1</v>
      </c>
      <c r="E170" s="5">
        <v>20464598.7</v>
      </c>
      <c r="F170" s="5">
        <v>-1433188.11</v>
      </c>
      <c r="G170" s="5">
        <v>0</v>
      </c>
      <c r="H170" s="5">
        <f t="shared" si="32"/>
        <v>19031410.59</v>
      </c>
      <c r="I170" s="5">
        <v>4346568.96</v>
      </c>
      <c r="J170" s="5">
        <v>385740.99</v>
      </c>
      <c r="K170" s="5">
        <v>14299100.639999999</v>
      </c>
      <c r="L170" s="5">
        <v>0</v>
      </c>
      <c r="M170" s="32">
        <f t="shared" si="33"/>
        <v>6434.965541842773</v>
      </c>
      <c r="N170" s="57">
        <f t="shared" si="34"/>
        <v>-0.07003255382672127</v>
      </c>
      <c r="P170" s="3">
        <v>2957.5</v>
      </c>
      <c r="Q170" s="4">
        <v>806.1</v>
      </c>
      <c r="R170" s="5">
        <v>20464598.7</v>
      </c>
      <c r="S170" s="5">
        <v>-1657667.59</v>
      </c>
      <c r="T170" s="5">
        <v>0</v>
      </c>
      <c r="U170" s="5">
        <f t="shared" si="35"/>
        <v>18806931.11</v>
      </c>
      <c r="V170" s="5">
        <v>4346568.96</v>
      </c>
      <c r="W170" s="5">
        <v>385740.99</v>
      </c>
      <c r="X170" s="5">
        <v>14074621.159999998</v>
      </c>
      <c r="Y170" s="5">
        <v>0</v>
      </c>
      <c r="Z170" s="32">
        <f t="shared" si="36"/>
        <v>6359.063773457312</v>
      </c>
      <c r="AA170" s="42">
        <f t="shared" si="37"/>
        <v>-224479.48000000045</v>
      </c>
      <c r="AB170" s="5">
        <f t="shared" si="38"/>
        <v>0</v>
      </c>
      <c r="AC170" s="5">
        <f t="shared" si="39"/>
        <v>224479.48000000045</v>
      </c>
      <c r="AD170" s="53">
        <f t="shared" si="48"/>
        <v>-0.011795209763271702</v>
      </c>
      <c r="AF170" s="3">
        <v>2957.5</v>
      </c>
      <c r="AG170" s="4">
        <v>806.1</v>
      </c>
      <c r="AH170" s="5">
        <v>20464598.7</v>
      </c>
      <c r="AI170" s="5">
        <v>-2213300.48</v>
      </c>
      <c r="AJ170" s="5">
        <v>0</v>
      </c>
      <c r="AK170" s="5">
        <f t="shared" si="41"/>
        <v>18251298.22</v>
      </c>
      <c r="AL170" s="5">
        <v>4346568.96</v>
      </c>
      <c r="AM170" s="5">
        <v>385740.99</v>
      </c>
      <c r="AN170" s="5">
        <v>13518988.269999998</v>
      </c>
      <c r="AO170" s="5">
        <v>0</v>
      </c>
      <c r="AP170" s="32">
        <f t="shared" si="42"/>
        <v>6171.191283178359</v>
      </c>
      <c r="AQ170" s="42">
        <f t="shared" si="43"/>
        <v>-555632.8900000006</v>
      </c>
      <c r="AR170" s="5">
        <f t="shared" si="44"/>
        <v>0</v>
      </c>
      <c r="AS170" s="5">
        <f t="shared" si="45"/>
        <v>555632.8900000006</v>
      </c>
      <c r="AT170" s="53">
        <f t="shared" si="46"/>
        <v>-0.02919557052129159</v>
      </c>
      <c r="AU170" s="78"/>
      <c r="AV170" s="5">
        <v>19031410.59</v>
      </c>
      <c r="AW170" s="5">
        <v>13518988.269999998</v>
      </c>
      <c r="AX170" s="82">
        <f t="shared" si="47"/>
        <v>5978.898732061402</v>
      </c>
    </row>
    <row r="171" spans="1:50" ht="15">
      <c r="A171" s="2" t="s">
        <v>201</v>
      </c>
      <c r="B171" s="2" t="s">
        <v>207</v>
      </c>
      <c r="C171" s="3">
        <v>18574.4</v>
      </c>
      <c r="D171" s="4">
        <v>10419.8</v>
      </c>
      <c r="E171" s="5">
        <v>132711735.58999999</v>
      </c>
      <c r="F171" s="5">
        <v>-9294141.77</v>
      </c>
      <c r="G171" s="5">
        <v>0</v>
      </c>
      <c r="H171" s="5">
        <f t="shared" si="32"/>
        <v>123417593.82</v>
      </c>
      <c r="I171" s="5">
        <v>25525057.55</v>
      </c>
      <c r="J171" s="5">
        <v>1971131.14</v>
      </c>
      <c r="K171" s="5">
        <v>95921405.13</v>
      </c>
      <c r="L171" s="5">
        <v>0</v>
      </c>
      <c r="M171" s="32">
        <f t="shared" si="33"/>
        <v>6644.499624213971</v>
      </c>
      <c r="N171" s="57">
        <f t="shared" si="34"/>
        <v>-0.07003255385577466</v>
      </c>
      <c r="P171" s="3">
        <v>18574.4</v>
      </c>
      <c r="Q171" s="4">
        <v>10419.8</v>
      </c>
      <c r="R171" s="5">
        <v>132711735.58999999</v>
      </c>
      <c r="S171" s="5">
        <v>-10749878.2</v>
      </c>
      <c r="T171" s="5">
        <v>0</v>
      </c>
      <c r="U171" s="5">
        <f t="shared" si="35"/>
        <v>121961857.38999999</v>
      </c>
      <c r="V171" s="5">
        <v>25525057.55</v>
      </c>
      <c r="W171" s="5">
        <v>1971131.14</v>
      </c>
      <c r="X171" s="5">
        <v>94465668.69999999</v>
      </c>
      <c r="Y171" s="5">
        <v>0</v>
      </c>
      <c r="Z171" s="32">
        <f t="shared" si="36"/>
        <v>6566.126356167627</v>
      </c>
      <c r="AA171" s="42">
        <f t="shared" si="37"/>
        <v>-1455736.4300000072</v>
      </c>
      <c r="AB171" s="5">
        <f t="shared" si="38"/>
        <v>0</v>
      </c>
      <c r="AC171" s="5">
        <f t="shared" si="39"/>
        <v>1455736.4300000072</v>
      </c>
      <c r="AD171" s="53">
        <f t="shared" si="48"/>
        <v>-0.011795209944889584</v>
      </c>
      <c r="AF171" s="3">
        <v>18574.4</v>
      </c>
      <c r="AG171" s="4">
        <v>10419.8</v>
      </c>
      <c r="AH171" s="5">
        <v>132711735.58999999</v>
      </c>
      <c r="AI171" s="5">
        <v>-14353125.22</v>
      </c>
      <c r="AJ171" s="5">
        <v>0</v>
      </c>
      <c r="AK171" s="5">
        <f t="shared" si="41"/>
        <v>118358610.36999999</v>
      </c>
      <c r="AL171" s="5">
        <v>25525057.55</v>
      </c>
      <c r="AM171" s="5">
        <v>1971131.14</v>
      </c>
      <c r="AN171" s="5">
        <v>90862421.67999999</v>
      </c>
      <c r="AO171" s="5">
        <v>0</v>
      </c>
      <c r="AP171" s="32">
        <f t="shared" si="42"/>
        <v>6372.1364011758105</v>
      </c>
      <c r="AQ171" s="42">
        <f t="shared" si="43"/>
        <v>-3603247.019999996</v>
      </c>
      <c r="AR171" s="5">
        <f t="shared" si="44"/>
        <v>0</v>
      </c>
      <c r="AS171" s="5">
        <f t="shared" si="45"/>
        <v>3603247.019999996</v>
      </c>
      <c r="AT171" s="53">
        <f t="shared" si="46"/>
        <v>-0.02919557016526508</v>
      </c>
      <c r="AU171" s="78"/>
      <c r="AV171" s="5">
        <v>123417593.82</v>
      </c>
      <c r="AW171" s="5">
        <v>90862421.67999999</v>
      </c>
      <c r="AX171" s="82">
        <f t="shared" si="47"/>
        <v>38772.81149050482</v>
      </c>
    </row>
    <row r="172" spans="1:50" ht="15">
      <c r="A172" s="2" t="s">
        <v>201</v>
      </c>
      <c r="B172" s="2" t="s">
        <v>190</v>
      </c>
      <c r="C172" s="3">
        <v>1110.5</v>
      </c>
      <c r="D172" s="4">
        <v>405.9</v>
      </c>
      <c r="E172" s="5">
        <v>8196585.6</v>
      </c>
      <c r="F172" s="5">
        <v>-574027.82</v>
      </c>
      <c r="G172" s="5">
        <v>0</v>
      </c>
      <c r="H172" s="5">
        <f t="shared" si="32"/>
        <v>7622557.779999999</v>
      </c>
      <c r="I172" s="5">
        <v>3777298.13</v>
      </c>
      <c r="J172" s="5">
        <v>378386.5</v>
      </c>
      <c r="K172" s="5">
        <v>3466873.1499999994</v>
      </c>
      <c r="L172" s="5">
        <v>0</v>
      </c>
      <c r="M172" s="32">
        <f t="shared" si="33"/>
        <v>6864.077244484466</v>
      </c>
      <c r="N172" s="57">
        <f t="shared" si="34"/>
        <v>-0.0700325535549827</v>
      </c>
      <c r="P172" s="3">
        <v>1110.5</v>
      </c>
      <c r="Q172" s="4">
        <v>405.9</v>
      </c>
      <c r="R172" s="5">
        <v>8196585.6</v>
      </c>
      <c r="S172" s="5">
        <v>-663937.49</v>
      </c>
      <c r="T172" s="5">
        <v>0</v>
      </c>
      <c r="U172" s="5">
        <f t="shared" si="35"/>
        <v>7532648.109999999</v>
      </c>
      <c r="V172" s="5">
        <v>3777298.13</v>
      </c>
      <c r="W172" s="5">
        <v>378386.5</v>
      </c>
      <c r="X172" s="5">
        <v>3376963.4799999995</v>
      </c>
      <c r="Y172" s="5">
        <v>0</v>
      </c>
      <c r="Z172" s="32">
        <f t="shared" si="36"/>
        <v>6783.114011706438</v>
      </c>
      <c r="AA172" s="42">
        <f t="shared" si="37"/>
        <v>-89909.66999999993</v>
      </c>
      <c r="AB172" s="5">
        <f t="shared" si="38"/>
        <v>0</v>
      </c>
      <c r="AC172" s="5">
        <f t="shared" si="39"/>
        <v>89909.66999999993</v>
      </c>
      <c r="AD172" s="53">
        <f t="shared" si="48"/>
        <v>-0.01179521003250433</v>
      </c>
      <c r="AF172" s="3">
        <v>1110.5</v>
      </c>
      <c r="AG172" s="4">
        <v>405.9</v>
      </c>
      <c r="AH172" s="5">
        <v>8196585.6</v>
      </c>
      <c r="AI172" s="5">
        <v>-886482.41</v>
      </c>
      <c r="AJ172" s="5">
        <v>0</v>
      </c>
      <c r="AK172" s="5">
        <f t="shared" si="41"/>
        <v>7310103.1899999995</v>
      </c>
      <c r="AL172" s="5">
        <v>3777298.13</v>
      </c>
      <c r="AM172" s="5">
        <v>378386.5</v>
      </c>
      <c r="AN172" s="5">
        <v>3154418.5599999996</v>
      </c>
      <c r="AO172" s="5">
        <v>0</v>
      </c>
      <c r="AP172" s="32">
        <f t="shared" si="42"/>
        <v>6582.7133633498415</v>
      </c>
      <c r="AQ172" s="42">
        <f t="shared" si="43"/>
        <v>-222544.91999999993</v>
      </c>
      <c r="AR172" s="5">
        <f t="shared" si="44"/>
        <v>0</v>
      </c>
      <c r="AS172" s="5">
        <f t="shared" si="45"/>
        <v>222544.91999999993</v>
      </c>
      <c r="AT172" s="53">
        <f t="shared" si="46"/>
        <v>-0.029195570099043573</v>
      </c>
      <c r="AU172" s="78"/>
      <c r="AV172" s="5">
        <v>7622557.779999999</v>
      </c>
      <c r="AW172" s="5">
        <v>3154418.5599999996</v>
      </c>
      <c r="AX172" s="82">
        <f t="shared" si="47"/>
        <v>2394.6990597666872</v>
      </c>
    </row>
    <row r="173" spans="1:50" ht="15">
      <c r="A173" s="2" t="s">
        <v>201</v>
      </c>
      <c r="B173" s="2" t="s">
        <v>208</v>
      </c>
      <c r="C173" s="3">
        <v>2248.7000000000003</v>
      </c>
      <c r="D173" s="4">
        <v>1312.2</v>
      </c>
      <c r="E173" s="5">
        <v>16772491.27</v>
      </c>
      <c r="F173" s="5">
        <v>-1174620.4</v>
      </c>
      <c r="G173" s="5">
        <v>0</v>
      </c>
      <c r="H173" s="5">
        <f t="shared" si="32"/>
        <v>15597870.87</v>
      </c>
      <c r="I173" s="5">
        <v>3411770.87</v>
      </c>
      <c r="J173" s="5">
        <v>302433.47</v>
      </c>
      <c r="K173" s="5">
        <v>11883666.53</v>
      </c>
      <c r="L173" s="5">
        <v>0</v>
      </c>
      <c r="M173" s="32">
        <f t="shared" si="33"/>
        <v>6936.394748076666</v>
      </c>
      <c r="N173" s="57">
        <f t="shared" si="34"/>
        <v>-0.07003255396537166</v>
      </c>
      <c r="P173" s="3">
        <v>2248.7000000000003</v>
      </c>
      <c r="Q173" s="4">
        <v>1312.2</v>
      </c>
      <c r="R173" s="5">
        <v>16772491.27</v>
      </c>
      <c r="S173" s="5">
        <v>-1358600.56</v>
      </c>
      <c r="T173" s="5">
        <v>0</v>
      </c>
      <c r="U173" s="5">
        <f t="shared" si="35"/>
        <v>15413890.709999999</v>
      </c>
      <c r="V173" s="5">
        <v>3411770.87</v>
      </c>
      <c r="W173" s="5">
        <v>302433.47</v>
      </c>
      <c r="X173" s="5">
        <v>11699686.37</v>
      </c>
      <c r="Y173" s="5">
        <v>0</v>
      </c>
      <c r="Z173" s="32">
        <f t="shared" si="36"/>
        <v>6854.578516476185</v>
      </c>
      <c r="AA173" s="42">
        <f t="shared" si="37"/>
        <v>-183980.16000000015</v>
      </c>
      <c r="AB173" s="5">
        <f t="shared" si="38"/>
        <v>0</v>
      </c>
      <c r="AC173" s="5">
        <f t="shared" si="39"/>
        <v>183980.16000000015</v>
      </c>
      <c r="AD173" s="53">
        <f t="shared" si="48"/>
        <v>-0.01179520984199558</v>
      </c>
      <c r="AF173" s="3">
        <v>2248.7000000000003</v>
      </c>
      <c r="AG173" s="4">
        <v>1312.2</v>
      </c>
      <c r="AH173" s="5">
        <v>16772491.27</v>
      </c>
      <c r="AI173" s="5">
        <v>-1813989.29</v>
      </c>
      <c r="AJ173" s="5">
        <v>0</v>
      </c>
      <c r="AK173" s="5">
        <f t="shared" si="41"/>
        <v>14958501.98</v>
      </c>
      <c r="AL173" s="5">
        <v>3411770.87</v>
      </c>
      <c r="AM173" s="5">
        <v>302433.47</v>
      </c>
      <c r="AN173" s="5">
        <v>11244297.639999999</v>
      </c>
      <c r="AO173" s="5">
        <v>0</v>
      </c>
      <c r="AP173" s="32">
        <f t="shared" si="42"/>
        <v>6652.066518432872</v>
      </c>
      <c r="AQ173" s="42">
        <f t="shared" si="43"/>
        <v>-455388.7299999986</v>
      </c>
      <c r="AR173" s="5">
        <f t="shared" si="44"/>
        <v>0</v>
      </c>
      <c r="AS173" s="5">
        <f t="shared" si="45"/>
        <v>455388.7299999986</v>
      </c>
      <c r="AT173" s="53">
        <f t="shared" si="46"/>
        <v>-0.02919556994639991</v>
      </c>
      <c r="AU173" s="78"/>
      <c r="AV173" s="5">
        <v>15597870.87</v>
      </c>
      <c r="AW173" s="5">
        <v>11244297.639999999</v>
      </c>
      <c r="AX173" s="82">
        <f t="shared" si="47"/>
        <v>4900.219556846862</v>
      </c>
    </row>
    <row r="174" spans="1:50" ht="15">
      <c r="A174" s="2" t="s">
        <v>201</v>
      </c>
      <c r="B174" s="2" t="s">
        <v>209</v>
      </c>
      <c r="C174" s="3">
        <v>844.6</v>
      </c>
      <c r="D174" s="4">
        <v>404.1</v>
      </c>
      <c r="E174" s="5">
        <v>6536350.09</v>
      </c>
      <c r="F174" s="5">
        <v>-457757.29</v>
      </c>
      <c r="G174" s="5">
        <v>0</v>
      </c>
      <c r="H174" s="5">
        <f t="shared" si="32"/>
        <v>6078592.8</v>
      </c>
      <c r="I174" s="5">
        <v>2643669.3</v>
      </c>
      <c r="J174" s="5">
        <v>176889.29</v>
      </c>
      <c r="K174" s="5">
        <v>3258034.21</v>
      </c>
      <c r="L174" s="5">
        <v>0</v>
      </c>
      <c r="M174" s="32">
        <f t="shared" si="33"/>
        <v>7197.007814349988</v>
      </c>
      <c r="N174" s="57">
        <f t="shared" si="34"/>
        <v>-0.07003255390195906</v>
      </c>
      <c r="P174" s="3">
        <v>844.6</v>
      </c>
      <c r="Q174" s="4">
        <v>404.1</v>
      </c>
      <c r="R174" s="5">
        <v>6536350.09</v>
      </c>
      <c r="S174" s="5">
        <v>-529455.57</v>
      </c>
      <c r="T174" s="5">
        <v>0</v>
      </c>
      <c r="U174" s="5">
        <f t="shared" si="35"/>
        <v>6006894.52</v>
      </c>
      <c r="V174" s="5">
        <v>2643669.3</v>
      </c>
      <c r="W174" s="5">
        <v>176889.29</v>
      </c>
      <c r="X174" s="5">
        <v>3186335.9299999997</v>
      </c>
      <c r="Y174" s="5">
        <v>0</v>
      </c>
      <c r="Z174" s="32">
        <f t="shared" si="36"/>
        <v>7112.117594127397</v>
      </c>
      <c r="AA174" s="42">
        <f t="shared" si="37"/>
        <v>-71698.28000000026</v>
      </c>
      <c r="AB174" s="5">
        <f t="shared" si="38"/>
        <v>0</v>
      </c>
      <c r="AC174" s="5">
        <f t="shared" si="39"/>
        <v>71698.28000000026</v>
      </c>
      <c r="AD174" s="53">
        <f t="shared" si="48"/>
        <v>-0.01179521023352646</v>
      </c>
      <c r="AF174" s="3">
        <v>844.6</v>
      </c>
      <c r="AG174" s="4">
        <v>404.1</v>
      </c>
      <c r="AH174" s="5">
        <v>6536350.09</v>
      </c>
      <c r="AI174" s="5">
        <v>-706923.55</v>
      </c>
      <c r="AJ174" s="5">
        <v>0</v>
      </c>
      <c r="AK174" s="5">
        <f t="shared" si="41"/>
        <v>5829426.54</v>
      </c>
      <c r="AL174" s="5">
        <v>2643669.3</v>
      </c>
      <c r="AM174" s="5">
        <v>176889.29</v>
      </c>
      <c r="AN174" s="5">
        <v>3008867.95</v>
      </c>
      <c r="AO174" s="5">
        <v>0</v>
      </c>
      <c r="AP174" s="32">
        <f t="shared" si="42"/>
        <v>6901.996850580156</v>
      </c>
      <c r="AQ174" s="42">
        <f t="shared" si="43"/>
        <v>-177467.97999999952</v>
      </c>
      <c r="AR174" s="5">
        <f t="shared" si="44"/>
        <v>0</v>
      </c>
      <c r="AS174" s="5">
        <f t="shared" si="45"/>
        <v>177467.97999999952</v>
      </c>
      <c r="AT174" s="53">
        <f t="shared" si="46"/>
        <v>-0.029195569737785285</v>
      </c>
      <c r="AU174" s="78"/>
      <c r="AV174" s="5">
        <v>6078592.8</v>
      </c>
      <c r="AW174" s="5">
        <v>3008867.95</v>
      </c>
      <c r="AX174" s="82">
        <f t="shared" si="47"/>
        <v>1909.6477695528279</v>
      </c>
    </row>
    <row r="175" spans="1:50" ht="15">
      <c r="A175" s="2" t="s">
        <v>201</v>
      </c>
      <c r="B175" s="2" t="s">
        <v>210</v>
      </c>
      <c r="C175" s="3">
        <v>145.4</v>
      </c>
      <c r="D175" s="4">
        <v>42.2</v>
      </c>
      <c r="E175" s="5">
        <v>1890002.38</v>
      </c>
      <c r="F175" s="5">
        <v>-132361.69</v>
      </c>
      <c r="G175" s="5">
        <v>0</v>
      </c>
      <c r="H175" s="5">
        <f t="shared" si="32"/>
        <v>1757640.69</v>
      </c>
      <c r="I175" s="5">
        <v>238182.91</v>
      </c>
      <c r="J175" s="5">
        <v>17532.82</v>
      </c>
      <c r="K175" s="5">
        <v>1501924.96</v>
      </c>
      <c r="L175" s="5">
        <v>0</v>
      </c>
      <c r="M175" s="32">
        <f t="shared" si="33"/>
        <v>12088.312861072902</v>
      </c>
      <c r="N175" s="57">
        <f t="shared" si="34"/>
        <v>-0.07003255202250064</v>
      </c>
      <c r="P175" s="3">
        <v>145.4</v>
      </c>
      <c r="Q175" s="4">
        <v>42.2</v>
      </c>
      <c r="R175" s="5">
        <v>1890002.38</v>
      </c>
      <c r="S175" s="5">
        <v>-153093.43</v>
      </c>
      <c r="T175" s="5">
        <v>0</v>
      </c>
      <c r="U175" s="5">
        <f t="shared" si="35"/>
        <v>1736908.95</v>
      </c>
      <c r="V175" s="5">
        <v>238182.91</v>
      </c>
      <c r="W175" s="5">
        <v>17532.82</v>
      </c>
      <c r="X175" s="5">
        <v>1481193.22</v>
      </c>
      <c r="Y175" s="5">
        <v>0</v>
      </c>
      <c r="Z175" s="32">
        <f t="shared" si="36"/>
        <v>11945.728679504813</v>
      </c>
      <c r="AA175" s="42">
        <f t="shared" si="37"/>
        <v>-20731.73999999999</v>
      </c>
      <c r="AB175" s="5">
        <f t="shared" si="38"/>
        <v>0</v>
      </c>
      <c r="AC175" s="5">
        <f t="shared" si="39"/>
        <v>20731.73999999999</v>
      </c>
      <c r="AD175" s="53">
        <f t="shared" si="48"/>
        <v>-0.01179520940653689</v>
      </c>
      <c r="AF175" s="3">
        <v>145.4</v>
      </c>
      <c r="AG175" s="4">
        <v>42.2</v>
      </c>
      <c r="AH175" s="5">
        <v>1890002.38</v>
      </c>
      <c r="AI175" s="5">
        <v>-204408.76</v>
      </c>
      <c r="AJ175" s="5">
        <v>0</v>
      </c>
      <c r="AK175" s="5">
        <f t="shared" si="41"/>
        <v>1685593.6199999999</v>
      </c>
      <c r="AL175" s="5">
        <v>238182.91</v>
      </c>
      <c r="AM175" s="5">
        <v>17532.82</v>
      </c>
      <c r="AN175" s="5">
        <v>1429877.89</v>
      </c>
      <c r="AO175" s="5">
        <v>0</v>
      </c>
      <c r="AP175" s="32">
        <f t="shared" si="42"/>
        <v>11592.803438789544</v>
      </c>
      <c r="AQ175" s="42">
        <f t="shared" si="43"/>
        <v>-51315.330000000075</v>
      </c>
      <c r="AR175" s="5">
        <f t="shared" si="44"/>
        <v>0</v>
      </c>
      <c r="AS175" s="5">
        <f t="shared" si="45"/>
        <v>51315.330000000075</v>
      </c>
      <c r="AT175" s="53">
        <f t="shared" si="46"/>
        <v>-0.029195574665490973</v>
      </c>
      <c r="AU175" s="78"/>
      <c r="AV175" s="5">
        <v>1757640.69</v>
      </c>
      <c r="AW175" s="5">
        <v>1429877.89</v>
      </c>
      <c r="AX175" s="82">
        <f t="shared" si="47"/>
        <v>552.1795477620731</v>
      </c>
    </row>
    <row r="176" spans="1:50" ht="15">
      <c r="A176" s="2" t="s">
        <v>201</v>
      </c>
      <c r="B176" s="2" t="s">
        <v>211</v>
      </c>
      <c r="C176" s="3">
        <v>165.6</v>
      </c>
      <c r="D176" s="4">
        <v>41.7</v>
      </c>
      <c r="E176" s="5">
        <v>2061881.6199999999</v>
      </c>
      <c r="F176" s="5">
        <v>-144398.84</v>
      </c>
      <c r="G176" s="5">
        <v>0</v>
      </c>
      <c r="H176" s="5">
        <f t="shared" si="32"/>
        <v>1917482.7799999998</v>
      </c>
      <c r="I176" s="5">
        <v>316484.32</v>
      </c>
      <c r="J176" s="5">
        <v>28251.22</v>
      </c>
      <c r="K176" s="5">
        <v>1572747.2399999998</v>
      </c>
      <c r="L176" s="5">
        <v>0</v>
      </c>
      <c r="M176" s="32">
        <f t="shared" si="33"/>
        <v>11579.00229468599</v>
      </c>
      <c r="N176" s="57">
        <f t="shared" si="34"/>
        <v>-0.07003255599126006</v>
      </c>
      <c r="P176" s="3">
        <v>165.6</v>
      </c>
      <c r="Q176" s="4">
        <v>41.7</v>
      </c>
      <c r="R176" s="5">
        <v>2061881.6199999999</v>
      </c>
      <c r="S176" s="5">
        <v>-167015.95</v>
      </c>
      <c r="T176" s="5">
        <v>0</v>
      </c>
      <c r="U176" s="5">
        <f t="shared" si="35"/>
        <v>1894865.67</v>
      </c>
      <c r="V176" s="5">
        <v>316484.32</v>
      </c>
      <c r="W176" s="5">
        <v>28251.22</v>
      </c>
      <c r="X176" s="5">
        <v>1550130.13</v>
      </c>
      <c r="Y176" s="5">
        <v>0</v>
      </c>
      <c r="Z176" s="32">
        <f t="shared" si="36"/>
        <v>11442.42554347826</v>
      </c>
      <c r="AA176" s="42">
        <f t="shared" si="37"/>
        <v>-22617.10999999987</v>
      </c>
      <c r="AB176" s="5">
        <f t="shared" si="38"/>
        <v>0</v>
      </c>
      <c r="AC176" s="5">
        <f t="shared" si="39"/>
        <v>22617.10999999987</v>
      </c>
      <c r="AD176" s="53">
        <f t="shared" si="48"/>
        <v>-0.011795208924900944</v>
      </c>
      <c r="AF176" s="3">
        <v>165.6</v>
      </c>
      <c r="AG176" s="4">
        <v>41.7</v>
      </c>
      <c r="AH176" s="5">
        <v>2061881.6199999999</v>
      </c>
      <c r="AI176" s="5">
        <v>-222997.95</v>
      </c>
      <c r="AJ176" s="5">
        <v>0</v>
      </c>
      <c r="AK176" s="5">
        <f t="shared" si="41"/>
        <v>1838883.67</v>
      </c>
      <c r="AL176" s="5">
        <v>316484.32</v>
      </c>
      <c r="AM176" s="5">
        <v>28251.22</v>
      </c>
      <c r="AN176" s="5">
        <v>1494148.13</v>
      </c>
      <c r="AO176" s="5">
        <v>0</v>
      </c>
      <c r="AP176" s="32">
        <f t="shared" si="42"/>
        <v>11104.369987922706</v>
      </c>
      <c r="AQ176" s="42">
        <f t="shared" si="43"/>
        <v>-55982</v>
      </c>
      <c r="AR176" s="5">
        <f t="shared" si="44"/>
        <v>0</v>
      </c>
      <c r="AS176" s="5">
        <f t="shared" si="45"/>
        <v>55982</v>
      </c>
      <c r="AT176" s="53">
        <f t="shared" si="46"/>
        <v>-0.02919556857767453</v>
      </c>
      <c r="AU176" s="78"/>
      <c r="AV176" s="5">
        <v>1917482.7799999998</v>
      </c>
      <c r="AW176" s="5">
        <v>1494148.13</v>
      </c>
      <c r="AX176" s="82">
        <f t="shared" si="47"/>
        <v>602.395461328312</v>
      </c>
    </row>
    <row r="177" spans="1:50" ht="15">
      <c r="A177" s="2" t="s">
        <v>201</v>
      </c>
      <c r="B177" s="2" t="s">
        <v>212</v>
      </c>
      <c r="C177" s="3">
        <v>97.6</v>
      </c>
      <c r="D177" s="4">
        <v>11.1</v>
      </c>
      <c r="E177" s="5">
        <v>1349924.01</v>
      </c>
      <c r="F177" s="5">
        <v>-94538.63</v>
      </c>
      <c r="G177" s="5">
        <v>0</v>
      </c>
      <c r="H177" s="5">
        <f t="shared" si="32"/>
        <v>1255385.38</v>
      </c>
      <c r="I177" s="5">
        <v>1157517.92</v>
      </c>
      <c r="J177" s="5">
        <v>58794.61</v>
      </c>
      <c r="K177" s="5">
        <v>39072.84999999996</v>
      </c>
      <c r="L177" s="5">
        <v>0</v>
      </c>
      <c r="M177" s="32">
        <f t="shared" si="33"/>
        <v>12862.55512295082</v>
      </c>
      <c r="N177" s="57">
        <f t="shared" si="34"/>
        <v>-0.07003255686962706</v>
      </c>
      <c r="P177" s="3">
        <v>97.6</v>
      </c>
      <c r="Q177" s="4">
        <v>11.1</v>
      </c>
      <c r="R177" s="5">
        <v>1349924.01</v>
      </c>
      <c r="S177" s="5">
        <v>-109346.16</v>
      </c>
      <c r="T177" s="5">
        <v>0</v>
      </c>
      <c r="U177" s="5">
        <f t="shared" si="35"/>
        <v>1240577.85</v>
      </c>
      <c r="V177" s="5">
        <v>1157517.92</v>
      </c>
      <c r="W177" s="5">
        <v>58794.61</v>
      </c>
      <c r="X177" s="5">
        <v>24265.320000000167</v>
      </c>
      <c r="Y177" s="5">
        <v>0</v>
      </c>
      <c r="Z177" s="32">
        <f t="shared" si="36"/>
        <v>12710.838627049183</v>
      </c>
      <c r="AA177" s="42">
        <f t="shared" si="37"/>
        <v>-14807.529999999795</v>
      </c>
      <c r="AB177" s="5">
        <f t="shared" si="38"/>
        <v>0</v>
      </c>
      <c r="AC177" s="5">
        <f t="shared" si="39"/>
        <v>14807.529999999795</v>
      </c>
      <c r="AD177" s="53">
        <f t="shared" si="48"/>
        <v>-0.01179520666394872</v>
      </c>
      <c r="AF177" s="3">
        <v>97.6</v>
      </c>
      <c r="AG177" s="4">
        <v>11.1</v>
      </c>
      <c r="AH177" s="5">
        <v>1349924.01</v>
      </c>
      <c r="AI177" s="5">
        <v>-133611.48</v>
      </c>
      <c r="AJ177" s="5">
        <v>0</v>
      </c>
      <c r="AK177" s="5">
        <f t="shared" si="41"/>
        <v>1216312.53</v>
      </c>
      <c r="AL177" s="5">
        <v>1157517.92</v>
      </c>
      <c r="AM177" s="5">
        <v>58794.61</v>
      </c>
      <c r="AN177" s="5">
        <v>1.0186340659856796E-10</v>
      </c>
      <c r="AO177" s="5">
        <v>-12386.37</v>
      </c>
      <c r="AP177" s="32">
        <f t="shared" si="42"/>
        <v>12335.309016393445</v>
      </c>
      <c r="AQ177" s="42">
        <f t="shared" si="43"/>
        <v>-24265.320000000065</v>
      </c>
      <c r="AR177" s="5">
        <f t="shared" si="44"/>
        <v>-12386.37</v>
      </c>
      <c r="AS177" s="5">
        <f t="shared" si="45"/>
        <v>36651.69000000007</v>
      </c>
      <c r="AT177" s="53">
        <f t="shared" si="46"/>
        <v>-0.029195568614953975</v>
      </c>
      <c r="AU177" s="78"/>
      <c r="AV177" s="5">
        <v>0</v>
      </c>
      <c r="AW177" s="5">
        <v>1.0186340659856796E-10</v>
      </c>
      <c r="AX177" s="82">
        <f t="shared" si="47"/>
        <v>0</v>
      </c>
    </row>
    <row r="178" spans="1:50" ht="15">
      <c r="A178" s="2" t="s">
        <v>213</v>
      </c>
      <c r="B178" s="2" t="s">
        <v>214</v>
      </c>
      <c r="C178" s="3">
        <v>791.9</v>
      </c>
      <c r="D178" s="4">
        <v>393.3</v>
      </c>
      <c r="E178" s="5">
        <v>6327406.83</v>
      </c>
      <c r="F178" s="5">
        <v>-443124.46</v>
      </c>
      <c r="G178" s="5">
        <v>0</v>
      </c>
      <c r="H178" s="5">
        <f t="shared" si="32"/>
        <v>5884282.37</v>
      </c>
      <c r="I178" s="5">
        <v>2258853.42</v>
      </c>
      <c r="J178" s="5">
        <v>225452.35</v>
      </c>
      <c r="K178" s="5">
        <v>3399976.6</v>
      </c>
      <c r="L178" s="5">
        <v>0</v>
      </c>
      <c r="M178" s="32">
        <f t="shared" si="33"/>
        <v>7430.58766258366</v>
      </c>
      <c r="N178" s="57">
        <f t="shared" si="34"/>
        <v>-0.07003255392067148</v>
      </c>
      <c r="P178" s="3">
        <v>791.9</v>
      </c>
      <c r="Q178" s="4">
        <v>393.3</v>
      </c>
      <c r="R178" s="5">
        <v>6327406.83</v>
      </c>
      <c r="S178" s="5">
        <v>-512530.81</v>
      </c>
      <c r="T178" s="5">
        <v>0</v>
      </c>
      <c r="U178" s="5">
        <f t="shared" si="35"/>
        <v>5814876.0200000005</v>
      </c>
      <c r="V178" s="5">
        <v>2258853.42</v>
      </c>
      <c r="W178" s="5">
        <v>225452.35</v>
      </c>
      <c r="X178" s="5">
        <v>3330570.2500000005</v>
      </c>
      <c r="Y178" s="5">
        <v>0</v>
      </c>
      <c r="Z178" s="32">
        <f t="shared" si="36"/>
        <v>7342.942315948984</v>
      </c>
      <c r="AA178" s="42">
        <f t="shared" si="37"/>
        <v>-69406.34999999963</v>
      </c>
      <c r="AB178" s="5">
        <f t="shared" si="38"/>
        <v>0</v>
      </c>
      <c r="AC178" s="5">
        <f t="shared" si="39"/>
        <v>69406.34999999963</v>
      </c>
      <c r="AD178" s="53">
        <f t="shared" si="48"/>
        <v>-0.011795210636704986</v>
      </c>
      <c r="AF178" s="3">
        <v>791.9</v>
      </c>
      <c r="AG178" s="4">
        <v>393.3</v>
      </c>
      <c r="AH178" s="5">
        <v>6327406.83</v>
      </c>
      <c r="AI178" s="5">
        <v>-684325.78</v>
      </c>
      <c r="AJ178" s="5">
        <v>0</v>
      </c>
      <c r="AK178" s="5">
        <f t="shared" si="41"/>
        <v>5643081.05</v>
      </c>
      <c r="AL178" s="5">
        <v>2258853.42</v>
      </c>
      <c r="AM178" s="5">
        <v>225452.35</v>
      </c>
      <c r="AN178" s="5">
        <v>3158775.28</v>
      </c>
      <c r="AO178" s="5">
        <v>0</v>
      </c>
      <c r="AP178" s="32">
        <f t="shared" si="42"/>
        <v>7126.002083596413</v>
      </c>
      <c r="AQ178" s="42">
        <f t="shared" si="43"/>
        <v>-171794.97000000067</v>
      </c>
      <c r="AR178" s="5">
        <f t="shared" si="44"/>
        <v>0</v>
      </c>
      <c r="AS178" s="5">
        <f t="shared" si="45"/>
        <v>171794.97000000067</v>
      </c>
      <c r="AT178" s="53">
        <f t="shared" si="46"/>
        <v>-0.029195568668809596</v>
      </c>
      <c r="AU178" s="78"/>
      <c r="AV178" s="5">
        <v>5884282.37</v>
      </c>
      <c r="AW178" s="5">
        <v>3158775.28</v>
      </c>
      <c r="AX178" s="82">
        <f t="shared" si="47"/>
        <v>1848.6032989887938</v>
      </c>
    </row>
    <row r="179" spans="1:50" ht="15">
      <c r="A179" s="2" t="s">
        <v>213</v>
      </c>
      <c r="B179" s="2" t="s">
        <v>215</v>
      </c>
      <c r="C179" s="3">
        <v>656.9</v>
      </c>
      <c r="D179" s="4">
        <v>280.7</v>
      </c>
      <c r="E179" s="5">
        <v>5125226.55</v>
      </c>
      <c r="F179" s="5">
        <v>-358932.7</v>
      </c>
      <c r="G179" s="5">
        <v>0</v>
      </c>
      <c r="H179" s="5">
        <f t="shared" si="32"/>
        <v>4766293.85</v>
      </c>
      <c r="I179" s="5">
        <v>1542625.48</v>
      </c>
      <c r="J179" s="5">
        <v>178244.14</v>
      </c>
      <c r="K179" s="5">
        <v>3045424.2299999995</v>
      </c>
      <c r="L179" s="5">
        <v>0</v>
      </c>
      <c r="M179" s="32">
        <f t="shared" si="33"/>
        <v>7255.737326838179</v>
      </c>
      <c r="N179" s="57">
        <f t="shared" si="34"/>
        <v>-0.07003255300002299</v>
      </c>
      <c r="P179" s="3">
        <v>656.9</v>
      </c>
      <c r="Q179" s="4">
        <v>280.7</v>
      </c>
      <c r="R179" s="5">
        <v>5125226.55</v>
      </c>
      <c r="S179" s="5">
        <v>-415152.14</v>
      </c>
      <c r="T179" s="5">
        <v>0</v>
      </c>
      <c r="U179" s="5">
        <f t="shared" si="35"/>
        <v>4710074.41</v>
      </c>
      <c r="V179" s="5">
        <v>1542625.48</v>
      </c>
      <c r="W179" s="5">
        <v>178244.14</v>
      </c>
      <c r="X179" s="5">
        <v>2989204.79</v>
      </c>
      <c r="Y179" s="5">
        <v>0</v>
      </c>
      <c r="Z179" s="32">
        <f t="shared" si="36"/>
        <v>7170.154376617446</v>
      </c>
      <c r="AA179" s="42">
        <f t="shared" si="37"/>
        <v>-56219.43999999948</v>
      </c>
      <c r="AB179" s="5">
        <f t="shared" si="38"/>
        <v>0</v>
      </c>
      <c r="AC179" s="5">
        <f t="shared" si="39"/>
        <v>56219.43999999948</v>
      </c>
      <c r="AD179" s="53">
        <f t="shared" si="48"/>
        <v>-0.011795210654080734</v>
      </c>
      <c r="AF179" s="3">
        <v>656.9</v>
      </c>
      <c r="AG179" s="4">
        <v>280.7</v>
      </c>
      <c r="AH179" s="5">
        <v>5125226.55</v>
      </c>
      <c r="AI179" s="5">
        <v>-554306.81</v>
      </c>
      <c r="AJ179" s="5">
        <v>0</v>
      </c>
      <c r="AK179" s="5">
        <f t="shared" si="41"/>
        <v>4570919.74</v>
      </c>
      <c r="AL179" s="5">
        <v>1542625.48</v>
      </c>
      <c r="AM179" s="5">
        <v>178244.14</v>
      </c>
      <c r="AN179" s="5">
        <v>2850050.12</v>
      </c>
      <c r="AO179" s="5">
        <v>0</v>
      </c>
      <c r="AP179" s="32">
        <f t="shared" si="42"/>
        <v>6958.318983102451</v>
      </c>
      <c r="AQ179" s="42">
        <f t="shared" si="43"/>
        <v>-139154.66999999993</v>
      </c>
      <c r="AR179" s="5">
        <f t="shared" si="44"/>
        <v>0</v>
      </c>
      <c r="AS179" s="5">
        <f t="shared" si="45"/>
        <v>139154.66999999993</v>
      </c>
      <c r="AT179" s="53">
        <f t="shared" si="46"/>
        <v>-0.029195570894144502</v>
      </c>
      <c r="AU179" s="78"/>
      <c r="AV179" s="5">
        <v>4766293.85</v>
      </c>
      <c r="AW179" s="5">
        <v>2850050.12</v>
      </c>
      <c r="AX179" s="82">
        <f t="shared" si="47"/>
        <v>1497.3765671037975</v>
      </c>
    </row>
    <row r="180" spans="1:50" ht="15">
      <c r="A180" s="2" t="s">
        <v>213</v>
      </c>
      <c r="B180" s="2" t="s">
        <v>216</v>
      </c>
      <c r="C180" s="3">
        <v>135.20000000000002</v>
      </c>
      <c r="D180" s="4">
        <v>50.2</v>
      </c>
      <c r="E180" s="5">
        <v>1805847.93</v>
      </c>
      <c r="F180" s="5">
        <v>-126468.14</v>
      </c>
      <c r="G180" s="5">
        <v>0</v>
      </c>
      <c r="H180" s="5">
        <f t="shared" si="32"/>
        <v>1679379.79</v>
      </c>
      <c r="I180" s="5">
        <v>415989.44</v>
      </c>
      <c r="J180" s="5">
        <v>45567.43</v>
      </c>
      <c r="K180" s="5">
        <v>1217822.9200000002</v>
      </c>
      <c r="L180" s="5">
        <v>0</v>
      </c>
      <c r="M180" s="32">
        <f t="shared" si="33"/>
        <v>12421.448150887572</v>
      </c>
      <c r="N180" s="57">
        <f t="shared" si="34"/>
        <v>-0.07003255251952473</v>
      </c>
      <c r="P180" s="3">
        <v>135.20000000000002</v>
      </c>
      <c r="Q180" s="4">
        <v>50.2</v>
      </c>
      <c r="R180" s="5">
        <v>1805847.93</v>
      </c>
      <c r="S180" s="5">
        <v>-146276.78</v>
      </c>
      <c r="T180" s="5">
        <v>0</v>
      </c>
      <c r="U180" s="5">
        <f t="shared" si="35"/>
        <v>1659571.15</v>
      </c>
      <c r="V180" s="5">
        <v>415989.44</v>
      </c>
      <c r="W180" s="5">
        <v>45567.43</v>
      </c>
      <c r="X180" s="5">
        <v>1198014.28</v>
      </c>
      <c r="Y180" s="5">
        <v>0</v>
      </c>
      <c r="Z180" s="32">
        <f t="shared" si="36"/>
        <v>12274.934541420116</v>
      </c>
      <c r="AA180" s="42">
        <f t="shared" si="37"/>
        <v>-19808.64000000013</v>
      </c>
      <c r="AB180" s="5">
        <f t="shared" si="38"/>
        <v>0</v>
      </c>
      <c r="AC180" s="5">
        <f t="shared" si="39"/>
        <v>19808.64000000013</v>
      </c>
      <c r="AD180" s="53">
        <f t="shared" si="48"/>
        <v>-0.01179521161202025</v>
      </c>
      <c r="AF180" s="3">
        <v>135.20000000000002</v>
      </c>
      <c r="AG180" s="4">
        <v>50.2</v>
      </c>
      <c r="AH180" s="5">
        <v>1805847.93</v>
      </c>
      <c r="AI180" s="5">
        <v>-195307.23</v>
      </c>
      <c r="AJ180" s="5">
        <v>0</v>
      </c>
      <c r="AK180" s="5">
        <f t="shared" si="41"/>
        <v>1610540.7</v>
      </c>
      <c r="AL180" s="5">
        <v>415989.44</v>
      </c>
      <c r="AM180" s="5">
        <v>45567.43</v>
      </c>
      <c r="AN180" s="5">
        <v>1148983.83</v>
      </c>
      <c r="AO180" s="5">
        <v>0</v>
      </c>
      <c r="AP180" s="32">
        <f t="shared" si="42"/>
        <v>11912.283284023666</v>
      </c>
      <c r="AQ180" s="42">
        <f t="shared" si="43"/>
        <v>-49030.44999999995</v>
      </c>
      <c r="AR180" s="5">
        <f t="shared" si="44"/>
        <v>0</v>
      </c>
      <c r="AS180" s="5">
        <f t="shared" si="45"/>
        <v>49030.44999999995</v>
      </c>
      <c r="AT180" s="53">
        <f t="shared" si="46"/>
        <v>-0.029195569871660748</v>
      </c>
      <c r="AU180" s="78"/>
      <c r="AV180" s="5">
        <v>1679379.79</v>
      </c>
      <c r="AW180" s="5">
        <v>1148983.83</v>
      </c>
      <c r="AX180" s="82">
        <f t="shared" si="47"/>
        <v>527.5931413279726</v>
      </c>
    </row>
    <row r="181" spans="1:50" ht="15">
      <c r="A181" s="2" t="s">
        <v>213</v>
      </c>
      <c r="B181" s="2" t="s">
        <v>217</v>
      </c>
      <c r="C181" s="3">
        <v>83.7</v>
      </c>
      <c r="D181" s="4">
        <v>30.1</v>
      </c>
      <c r="E181" s="5">
        <v>1261480.44</v>
      </c>
      <c r="F181" s="5">
        <v>-88344.7</v>
      </c>
      <c r="G181" s="5">
        <v>0</v>
      </c>
      <c r="H181" s="5">
        <f t="shared" si="32"/>
        <v>1173135.74</v>
      </c>
      <c r="I181" s="5">
        <v>405857.55</v>
      </c>
      <c r="J181" s="5">
        <v>25698</v>
      </c>
      <c r="K181" s="5">
        <v>741580.19</v>
      </c>
      <c r="L181" s="5">
        <v>0</v>
      </c>
      <c r="M181" s="32">
        <f t="shared" si="33"/>
        <v>14015.958661887693</v>
      </c>
      <c r="N181" s="57">
        <f t="shared" si="34"/>
        <v>-0.07003255635101246</v>
      </c>
      <c r="P181" s="3">
        <v>83.7</v>
      </c>
      <c r="Q181" s="4">
        <v>30.1</v>
      </c>
      <c r="R181" s="5">
        <v>1261480.44</v>
      </c>
      <c r="S181" s="5">
        <v>-102182.08</v>
      </c>
      <c r="T181" s="5">
        <v>0</v>
      </c>
      <c r="U181" s="5">
        <f t="shared" si="35"/>
        <v>1159298.3599999999</v>
      </c>
      <c r="V181" s="5">
        <v>405857.55</v>
      </c>
      <c r="W181" s="5">
        <v>25698</v>
      </c>
      <c r="X181" s="5">
        <v>727742.8099999998</v>
      </c>
      <c r="Y181" s="5">
        <v>0</v>
      </c>
      <c r="Z181" s="32">
        <f t="shared" si="36"/>
        <v>13850.637514934288</v>
      </c>
      <c r="AA181" s="42">
        <f t="shared" si="37"/>
        <v>-13837.380000000121</v>
      </c>
      <c r="AB181" s="5">
        <f t="shared" si="38"/>
        <v>0</v>
      </c>
      <c r="AC181" s="5">
        <f t="shared" si="39"/>
        <v>13837.380000000121</v>
      </c>
      <c r="AD181" s="53">
        <f t="shared" si="48"/>
        <v>-0.011795207944137923</v>
      </c>
      <c r="AF181" s="3">
        <v>83.7</v>
      </c>
      <c r="AG181" s="4">
        <v>30.1</v>
      </c>
      <c r="AH181" s="5">
        <v>1261480.44</v>
      </c>
      <c r="AI181" s="5">
        <v>-136432.45</v>
      </c>
      <c r="AJ181" s="5">
        <v>0</v>
      </c>
      <c r="AK181" s="5">
        <f t="shared" si="41"/>
        <v>1125047.99</v>
      </c>
      <c r="AL181" s="5">
        <v>405857.55</v>
      </c>
      <c r="AM181" s="5">
        <v>25698</v>
      </c>
      <c r="AN181" s="5">
        <v>693492.44</v>
      </c>
      <c r="AO181" s="5">
        <v>0</v>
      </c>
      <c r="AP181" s="32">
        <f t="shared" si="42"/>
        <v>13441.43357228196</v>
      </c>
      <c r="AQ181" s="42">
        <f t="shared" si="43"/>
        <v>-34250.36999999988</v>
      </c>
      <c r="AR181" s="5">
        <f t="shared" si="44"/>
        <v>0</v>
      </c>
      <c r="AS181" s="5">
        <f t="shared" si="45"/>
        <v>34250.36999999988</v>
      </c>
      <c r="AT181" s="53">
        <f t="shared" si="46"/>
        <v>-0.029195572884003925</v>
      </c>
      <c r="AU181" s="78"/>
      <c r="AV181" s="5">
        <v>1173135.74</v>
      </c>
      <c r="AW181" s="5">
        <v>693492.44</v>
      </c>
      <c r="AX181" s="82">
        <f t="shared" si="47"/>
        <v>368.55175580665747</v>
      </c>
    </row>
    <row r="182" spans="1:50" ht="15.75" thickBot="1">
      <c r="A182" s="2" t="s">
        <v>220</v>
      </c>
      <c r="B182" s="2" t="s">
        <v>218</v>
      </c>
      <c r="C182" s="10">
        <v>7599.700000000001</v>
      </c>
      <c r="D182" s="11"/>
      <c r="E182" s="11"/>
      <c r="F182" s="12">
        <v>0</v>
      </c>
      <c r="G182" s="12">
        <v>49802867.216</v>
      </c>
      <c r="H182" s="12">
        <f t="shared" si="32"/>
        <v>49802867.216</v>
      </c>
      <c r="I182" s="12">
        <v>0</v>
      </c>
      <c r="J182" s="12">
        <v>0</v>
      </c>
      <c r="K182" s="12">
        <v>49802867.216000006</v>
      </c>
      <c r="L182" s="12">
        <v>0</v>
      </c>
      <c r="M182" s="33">
        <f t="shared" si="33"/>
        <v>6553.267525823387</v>
      </c>
      <c r="N182" s="58">
        <v>-0.07</v>
      </c>
      <c r="P182" s="10">
        <v>7599.700000000001</v>
      </c>
      <c r="Q182" s="11"/>
      <c r="R182" s="11"/>
      <c r="S182" s="12">
        <v>0</v>
      </c>
      <c r="T182" s="12">
        <v>49212854.969</v>
      </c>
      <c r="U182" s="12">
        <f t="shared" si="35"/>
        <v>49212854.969</v>
      </c>
      <c r="V182" s="12">
        <v>0</v>
      </c>
      <c r="W182" s="12">
        <v>0</v>
      </c>
      <c r="X182" s="12">
        <v>49215416.155999996</v>
      </c>
      <c r="Y182" s="12">
        <v>0</v>
      </c>
      <c r="Z182" s="33">
        <f t="shared" si="36"/>
        <v>6475.631270839637</v>
      </c>
      <c r="AA182" s="41">
        <f t="shared" si="37"/>
        <v>-590012.2470000014</v>
      </c>
      <c r="AB182" s="12">
        <f t="shared" si="38"/>
        <v>0</v>
      </c>
      <c r="AC182" s="12">
        <f t="shared" si="39"/>
        <v>590012.2470000014</v>
      </c>
      <c r="AD182" s="54">
        <f t="shared" si="48"/>
        <v>-0.011846953398105766</v>
      </c>
      <c r="AF182" s="89">
        <v>7599.700000000001</v>
      </c>
      <c r="AG182" s="90"/>
      <c r="AH182" s="90"/>
      <c r="AI182" s="8">
        <v>0</v>
      </c>
      <c r="AJ182" s="8">
        <v>47761418.198</v>
      </c>
      <c r="AK182" s="8">
        <f t="shared" si="41"/>
        <v>47761418.198</v>
      </c>
      <c r="AL182" s="8">
        <v>0</v>
      </c>
      <c r="AM182" s="8">
        <v>0</v>
      </c>
      <c r="AN182" s="8">
        <v>47761418.19800001</v>
      </c>
      <c r="AO182" s="8">
        <v>0</v>
      </c>
      <c r="AP182" s="65">
        <f t="shared" si="42"/>
        <v>6284.6452094161605</v>
      </c>
      <c r="AQ182" s="7">
        <f t="shared" si="43"/>
        <v>-1451436.7709999979</v>
      </c>
      <c r="AR182" s="8">
        <f t="shared" si="44"/>
        <v>0</v>
      </c>
      <c r="AS182" s="8">
        <f t="shared" si="45"/>
        <v>1451436.7709999979</v>
      </c>
      <c r="AT182" s="54">
        <f t="shared" si="46"/>
        <v>-0.029143638752864808</v>
      </c>
      <c r="AU182" s="78"/>
      <c r="AV182" s="12">
        <v>49802867.216</v>
      </c>
      <c r="AW182" s="12">
        <v>47761418.19800001</v>
      </c>
      <c r="AX182" s="83">
        <f t="shared" si="47"/>
        <v>15646.044639866328</v>
      </c>
    </row>
    <row r="183" spans="2:50" ht="15.75" thickBot="1">
      <c r="B183" s="2" t="s">
        <v>219</v>
      </c>
      <c r="C183" s="7">
        <f aca="true" t="shared" si="49" ref="C183:L183">SUM(C4:C182)</f>
        <v>798676.7000000002</v>
      </c>
      <c r="D183" s="8">
        <f t="shared" si="49"/>
        <v>285343.3000000001</v>
      </c>
      <c r="E183" s="8">
        <f t="shared" si="49"/>
        <v>5822814149.740001</v>
      </c>
      <c r="F183" s="8">
        <f t="shared" si="49"/>
        <v>-404183388.3599996</v>
      </c>
      <c r="G183" s="8">
        <f t="shared" si="49"/>
        <v>0</v>
      </c>
      <c r="H183" s="8">
        <f t="shared" si="49"/>
        <v>5418630761.379996</v>
      </c>
      <c r="I183" s="8">
        <f t="shared" si="49"/>
        <v>1880985488.1599994</v>
      </c>
      <c r="J183" s="8">
        <f t="shared" si="49"/>
        <v>137827877.22</v>
      </c>
      <c r="K183" s="8">
        <f t="shared" si="49"/>
        <v>3399817396.0000014</v>
      </c>
      <c r="L183" s="8">
        <f t="shared" si="49"/>
        <v>-1652649.69</v>
      </c>
      <c r="M183" s="34">
        <f t="shared" si="33"/>
        <v>6782.441645900018</v>
      </c>
      <c r="N183" s="65"/>
      <c r="P183" s="7">
        <f aca="true" t="shared" si="50" ref="P183:Y183">SUM(P4:P182)</f>
        <v>798676.7000000002</v>
      </c>
      <c r="Q183" s="8">
        <f t="shared" si="50"/>
        <v>285343.3000000001</v>
      </c>
      <c r="R183" s="8">
        <f t="shared" si="50"/>
        <v>5822814149.740001</v>
      </c>
      <c r="S183" s="8">
        <f t="shared" si="50"/>
        <v>-467242443.3600003</v>
      </c>
      <c r="T183" s="8">
        <f t="shared" si="50"/>
        <v>0</v>
      </c>
      <c r="U183" s="8">
        <f t="shared" si="50"/>
        <v>5355571706.379997</v>
      </c>
      <c r="V183" s="8">
        <f t="shared" si="50"/>
        <v>1880985488.1599994</v>
      </c>
      <c r="W183" s="8">
        <f t="shared" si="50"/>
        <v>137827877.22</v>
      </c>
      <c r="X183" s="8">
        <f t="shared" si="50"/>
        <v>3336758340.999997</v>
      </c>
      <c r="Y183" s="8">
        <f t="shared" si="50"/>
        <v>-1790758.23</v>
      </c>
      <c r="Z183" s="34">
        <f t="shared" si="36"/>
        <v>6703.314304962191</v>
      </c>
      <c r="AA183" s="7">
        <f>SUM(AA4:AA182)</f>
        <v>-63059055.000000045</v>
      </c>
      <c r="AB183" s="8">
        <f>SUM(AB4:AB182)</f>
        <v>-138108.54</v>
      </c>
      <c r="AC183" s="9">
        <f>SUM(AC4:AC182)</f>
        <v>63197163.54000005</v>
      </c>
      <c r="AD183" s="5"/>
      <c r="AF183" s="7">
        <f aca="true" t="shared" si="51" ref="AF183:AO183">SUM(AF4:AF182)</f>
        <v>798676.7000000002</v>
      </c>
      <c r="AG183" s="8">
        <f t="shared" si="51"/>
        <v>285343.3000000001</v>
      </c>
      <c r="AH183" s="8">
        <f t="shared" si="51"/>
        <v>5822814149.740001</v>
      </c>
      <c r="AI183" s="8">
        <f t="shared" si="51"/>
        <v>-622971250.3600001</v>
      </c>
      <c r="AJ183" s="8">
        <f t="shared" si="51"/>
        <v>0</v>
      </c>
      <c r="AK183" s="8">
        <f t="shared" si="51"/>
        <v>5199842899.379997</v>
      </c>
      <c r="AL183" s="8">
        <f t="shared" si="51"/>
        <v>1880985488.1599994</v>
      </c>
      <c r="AM183" s="8">
        <f t="shared" si="51"/>
        <v>137827877.22</v>
      </c>
      <c r="AN183" s="8">
        <f t="shared" si="51"/>
        <v>3181029534.000002</v>
      </c>
      <c r="AO183" s="8">
        <f t="shared" si="51"/>
        <v>-2393502.75</v>
      </c>
      <c r="AP183" s="65">
        <f t="shared" si="42"/>
        <v>6507.57609008751</v>
      </c>
      <c r="AQ183" s="7">
        <f>SUM(AQ4:AQ182)</f>
        <v>-155728806.99999997</v>
      </c>
      <c r="AR183" s="8">
        <f>SUM(AR4:AR182)</f>
        <v>-602744.5199999999</v>
      </c>
      <c r="AS183" s="9">
        <f>SUM(AS4:AS182)</f>
        <v>156331551.51999995</v>
      </c>
      <c r="AT183" s="88"/>
      <c r="AV183" s="80">
        <f>SUM(AV4:AV182)</f>
        <v>5327783870.639996</v>
      </c>
      <c r="AW183" s="80"/>
      <c r="AX183" s="84">
        <f>SUM(AX4:AX182)</f>
        <v>1673774.0000000014</v>
      </c>
    </row>
    <row r="184" spans="24:50" ht="15">
      <c r="X184" s="2">
        <f>X183-K183</f>
        <v>-63059055.00000429</v>
      </c>
      <c r="Y184" s="2">
        <f>Y183-L183</f>
        <v>-138108.54000000004</v>
      </c>
      <c r="AN184" s="2">
        <f>AN183-X183</f>
        <v>-155728806.99999523</v>
      </c>
      <c r="AO184" s="2">
        <f>AO183-Y183</f>
        <v>-602744.52</v>
      </c>
      <c r="AW184" s="35">
        <v>1673774</v>
      </c>
      <c r="AX184" s="81">
        <f>AW185</f>
        <v>0.00031415951559591687</v>
      </c>
    </row>
    <row r="185" spans="25:49" ht="15">
      <c r="Y185" s="2">
        <f>Y184+X184</f>
        <v>-63197163.54000429</v>
      </c>
      <c r="AN185" s="2"/>
      <c r="AO185" s="2">
        <f>AO184+AN184</f>
        <v>-156331551.51999524</v>
      </c>
      <c r="AW185" s="79">
        <f>AW184/AV183</f>
        <v>0.00031415951559591687</v>
      </c>
    </row>
  </sheetData>
  <sheetProtection/>
  <mergeCells count="6">
    <mergeCell ref="AF2:AT2"/>
    <mergeCell ref="AF1:AT1"/>
    <mergeCell ref="C2:N2"/>
    <mergeCell ref="C1:N1"/>
    <mergeCell ref="P2:AD2"/>
    <mergeCell ref="P1:AD1"/>
  </mergeCells>
  <printOptions/>
  <pageMargins left="0.7" right="0.7" top="0.75" bottom="0.75" header="0.3" footer="0.3"/>
  <pageSetup horizontalDpi="600" verticalDpi="600" orientation="landscape" paperSize="5" scale="45" r:id="rId1"/>
  <headerFooter>
    <oddFooter>&amp;LCDE, Public School Finance&amp;C&amp;P&amp;R&amp;D</oddFooter>
  </headerFooter>
  <rowBreaks count="1" manualBreakCount="1">
    <brk id="123" max="49" man="1"/>
  </rowBreaks>
  <colBreaks count="3" manualBreakCount="3">
    <brk id="14" max="65535" man="1"/>
    <brk id="30" max="65535" man="1"/>
    <brk id="4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Herrmann_V</dc:creator>
  <cp:keywords/>
  <dc:description/>
  <cp:lastModifiedBy>Christel_M</cp:lastModifiedBy>
  <cp:lastPrinted>2010-12-16T21:07:34Z</cp:lastPrinted>
  <dcterms:created xsi:type="dcterms:W3CDTF">2010-12-13T15:37:08Z</dcterms:created>
  <dcterms:modified xsi:type="dcterms:W3CDTF">2010-12-17T16:44:00Z</dcterms:modified>
  <cp:category/>
  <cp:version/>
  <cp:contentType/>
  <cp:contentStatus/>
</cp:coreProperties>
</file>