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smith_s\Documents\CLSD Subgrantees\"/>
    </mc:Choice>
  </mc:AlternateContent>
  <xr:revisionPtr revIDLastSave="0" documentId="13_ncr:1_{77F59ED2-02A0-47D3-9DE2-EA5DFD4C7FCB}" xr6:coauthVersionLast="47" xr6:coauthVersionMax="47" xr10:uidLastSave="{00000000-0000-0000-0000-000000000000}"/>
  <bookViews>
    <workbookView xWindow="-28920" yWindow="-4245" windowWidth="29040" windowHeight="15840" tabRatio="800" xr2:uid="{00000000-000D-0000-FFFF-FFFF00000000}"/>
  </bookViews>
  <sheets>
    <sheet name="Instructions" sheetId="13" r:id="rId1"/>
    <sheet name="1-Cover Page" sheetId="2" r:id="rId2"/>
    <sheet name="2-Budget and Actual Detail" sheetId="3" r:id="rId3"/>
    <sheet name="3-Budget Summary" sheetId="5" r:id="rId4"/>
    <sheet name="4-IFR Summary" sheetId="28" r:id="rId5"/>
    <sheet name="5-AFR Summary" sheetId="18" r:id="rId6"/>
    <sheet name="Other" sheetId="11" state="hidden" r:id="rId7"/>
    <sheet name="5-Error Checking" sheetId="8" state="hidden" r:id="rId8"/>
    <sheet name="Review Tracking Sheet" sheetId="25" state="hidden" r:id="rId9"/>
    <sheet name="9-Indirect Rates" sheetId="23" state="hidden" r:id="rId10"/>
    <sheet name="Budget Tutorial" sheetId="26" state="hidden" r:id="rId11"/>
  </sheets>
  <externalReferences>
    <externalReference r:id="rId12"/>
    <externalReference r:id="rId13"/>
    <externalReference r:id="rId14"/>
    <externalReference r:id="rId15"/>
  </externalReferences>
  <definedNames>
    <definedName name="_xlnm._FilterDatabase" localSheetId="9" hidden="1">'9-Indirect Rates'!$A$9:$F$9</definedName>
    <definedName name="_xlnm._FilterDatabase" localSheetId="6" hidden="1">Other!$C$2:$C$8</definedName>
    <definedName name="_xlnm._FilterDatabase" localSheetId="8" hidden="1">'Review Tracking Sheet'!$A$6:$M$33</definedName>
    <definedName name="budget" localSheetId="9">[1]Other!$A$1:$A$4</definedName>
    <definedName name="budget" localSheetId="10">[2]Other!$A$1:$A$4</definedName>
    <definedName name="budget">Other!$A$1:$A$4</definedName>
    <definedName name="Budget_Object" localSheetId="10">'Budget Tutorial'!$A$7:$A$494</definedName>
    <definedName name="Budget_Object">'2-Budget and Actual Detail'!$A$7:$A$100</definedName>
    <definedName name="capitalized" localSheetId="9">[1]Other!$D$14:$D$15</definedName>
    <definedName name="capitalized" localSheetId="10">[2]Other!#REF!</definedName>
    <definedName name="capitalized">Other!#REF!</definedName>
    <definedName name="CodeNoList">'[3]9-Grantee Code'!$A$4:$H$42</definedName>
    <definedName name="coverpage">'[4]2-Cover Page'!$C$4</definedName>
    <definedName name="detailcode" localSheetId="9">#REF!</definedName>
    <definedName name="detailcode">#REF!</definedName>
    <definedName name="detailcost" localSheetId="9">#REF!</definedName>
    <definedName name="detailcost">#REF!</definedName>
    <definedName name="equipmentcost" localSheetId="9">#REF!</definedName>
    <definedName name="equipmentcost">#REF!</definedName>
    <definedName name="fundingyear" localSheetId="9">#REF!</definedName>
    <definedName name="fundingyear">#REF!</definedName>
    <definedName name="Look1" localSheetId="9">#REF!</definedName>
    <definedName name="Look1">#REF!</definedName>
    <definedName name="match_type" localSheetId="10">[2]Other!#REF!</definedName>
    <definedName name="match_type">Other!#REF!</definedName>
    <definedName name="objects" localSheetId="9">[1]Other!$D$1:$D$12</definedName>
    <definedName name="objects" localSheetId="10">[2]Other!#REF!</definedName>
    <definedName name="objects">Other!#REF!</definedName>
    <definedName name="_xlnm.Print_Area" localSheetId="1">'1-Cover Page'!$A$1:$H$27</definedName>
    <definedName name="_xlnm.Print_Area" localSheetId="3">'3-Budget Summary'!$A$1:$F$27</definedName>
    <definedName name="_xlnm.Print_Area" localSheetId="8">'Review Tracking Sheet'!$A$6:$I$33</definedName>
    <definedName name="_xlnm.Print_Titles" localSheetId="2">'2-Budget and Actual Detail'!$1:$6</definedName>
    <definedName name="_xlnm.Print_Titles" localSheetId="10">'Budget Tutorial'!$1:$6</definedName>
    <definedName name="Projects" localSheetId="9">[1]Other!$A$5:$A$14</definedName>
    <definedName name="Projects" localSheetId="10">[2]Other!#REF!</definedName>
    <definedName name="Projects">Other!#REF!</definedName>
    <definedName name="years">[4]Other!$A$5</definedName>
    <definedName name="Z_541E5F5A_1522_4F26_9E46_55B35DA7CDBA_.wvu.FilterData" localSheetId="8" hidden="1">'Review Tracking Sheet'!$A$5:$M$33</definedName>
    <definedName name="Z_71315A82_7527_427F_91E2_23C76483DBEE_.wvu.FilterData" localSheetId="8" hidden="1">'Review Tracking Sheet'!$A$5:$M$33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5" l="1"/>
  <c r="D24" i="18"/>
  <c r="D21" i="18"/>
  <c r="D20" i="18"/>
  <c r="D19" i="18"/>
  <c r="D18" i="18"/>
  <c r="D14" i="18"/>
  <c r="D12" i="18"/>
  <c r="D13" i="18"/>
  <c r="D11" i="18"/>
  <c r="D10" i="18"/>
  <c r="D9" i="18"/>
  <c r="D24" i="28"/>
  <c r="C36" i="5"/>
  <c r="C24" i="18" s="1"/>
  <c r="C34" i="5"/>
  <c r="C33" i="5"/>
  <c r="C32" i="5"/>
  <c r="C31" i="5"/>
  <c r="C35" i="5" s="1"/>
  <c r="C25" i="5"/>
  <c r="D21" i="28"/>
  <c r="D20" i="28"/>
  <c r="D19" i="28"/>
  <c r="D18" i="28"/>
  <c r="D14" i="28"/>
  <c r="D13" i="28"/>
  <c r="D12" i="28"/>
  <c r="D11" i="28"/>
  <c r="D10" i="28"/>
  <c r="D9" i="28"/>
  <c r="A4" i="28"/>
  <c r="A2" i="28"/>
  <c r="A1" i="28"/>
  <c r="D16" i="28" l="1"/>
  <c r="D23" i="28"/>
  <c r="D25" i="28" l="1"/>
  <c r="G7" i="3"/>
  <c r="D5" i="2"/>
  <c r="G499" i="26"/>
  <c r="G498" i="26"/>
  <c r="G497" i="26"/>
  <c r="G496" i="26"/>
  <c r="G495" i="26"/>
  <c r="G494" i="26"/>
  <c r="G493" i="26"/>
  <c r="G492" i="26"/>
  <c r="G491" i="26"/>
  <c r="G490" i="26"/>
  <c r="G489" i="26"/>
  <c r="G488" i="26"/>
  <c r="G487" i="26"/>
  <c r="G486" i="26"/>
  <c r="G485" i="26"/>
  <c r="G484" i="26"/>
  <c r="G483" i="26"/>
  <c r="G482" i="26"/>
  <c r="G481" i="26"/>
  <c r="G480" i="26"/>
  <c r="G479" i="26"/>
  <c r="G478" i="26"/>
  <c r="G477" i="26"/>
  <c r="G476" i="26"/>
  <c r="G475" i="26"/>
  <c r="G474" i="26"/>
  <c r="G473" i="26"/>
  <c r="G472" i="26"/>
  <c r="G471" i="26"/>
  <c r="G470" i="26"/>
  <c r="G469" i="26"/>
  <c r="G468" i="26"/>
  <c r="G467" i="26"/>
  <c r="G466" i="26"/>
  <c r="G465" i="26"/>
  <c r="G464" i="26"/>
  <c r="G463" i="26"/>
  <c r="G462" i="26"/>
  <c r="G461" i="26"/>
  <c r="G460" i="26"/>
  <c r="G459" i="26"/>
  <c r="G458" i="26"/>
  <c r="G457" i="26"/>
  <c r="G456" i="26"/>
  <c r="G455" i="26"/>
  <c r="G454" i="26"/>
  <c r="G453" i="26"/>
  <c r="G452" i="26"/>
  <c r="G451" i="26"/>
  <c r="G450" i="26"/>
  <c r="G449" i="26"/>
  <c r="G448" i="26"/>
  <c r="G447" i="26"/>
  <c r="G446" i="26"/>
  <c r="G445" i="26"/>
  <c r="G444" i="26"/>
  <c r="G443" i="26"/>
  <c r="G442" i="26"/>
  <c r="G441" i="26"/>
  <c r="G440" i="26"/>
  <c r="G439" i="26"/>
  <c r="G438" i="26"/>
  <c r="G437" i="26"/>
  <c r="G436" i="26"/>
  <c r="G435" i="26"/>
  <c r="G434" i="26"/>
  <c r="G433" i="26"/>
  <c r="G432" i="26"/>
  <c r="G431" i="26"/>
  <c r="G430" i="26"/>
  <c r="G429" i="26"/>
  <c r="G428" i="26"/>
  <c r="G427" i="26"/>
  <c r="G426" i="26"/>
  <c r="G425" i="26"/>
  <c r="G424" i="26"/>
  <c r="G423" i="26"/>
  <c r="G422" i="26"/>
  <c r="G421" i="26"/>
  <c r="G420" i="26"/>
  <c r="G419" i="26"/>
  <c r="G418" i="26"/>
  <c r="G417" i="26"/>
  <c r="G416" i="26"/>
  <c r="G415" i="26"/>
  <c r="G414" i="26"/>
  <c r="G413" i="26"/>
  <c r="G412" i="26"/>
  <c r="G411" i="26"/>
  <c r="G410" i="26"/>
  <c r="G409" i="26"/>
  <c r="G408" i="26"/>
  <c r="G407" i="26"/>
  <c r="G406" i="26"/>
  <c r="G405" i="26"/>
  <c r="G404" i="26"/>
  <c r="G403" i="26"/>
  <c r="G402" i="26"/>
  <c r="G401" i="26"/>
  <c r="G400" i="26"/>
  <c r="G399" i="26"/>
  <c r="G398" i="26"/>
  <c r="G397" i="26"/>
  <c r="G396" i="26"/>
  <c r="G395" i="26"/>
  <c r="G394" i="26"/>
  <c r="G393" i="26"/>
  <c r="G392" i="26"/>
  <c r="G391" i="26"/>
  <c r="G390" i="26"/>
  <c r="G389" i="26"/>
  <c r="G388" i="26"/>
  <c r="G387" i="26"/>
  <c r="G386" i="26"/>
  <c r="G385" i="26"/>
  <c r="G384" i="26"/>
  <c r="G383" i="26"/>
  <c r="G382" i="26"/>
  <c r="G381" i="26"/>
  <c r="G380" i="26"/>
  <c r="G379" i="26"/>
  <c r="G378" i="26"/>
  <c r="G377" i="26"/>
  <c r="G376" i="26"/>
  <c r="G375" i="26"/>
  <c r="G374" i="26"/>
  <c r="G373" i="26"/>
  <c r="G372" i="26"/>
  <c r="G371" i="26"/>
  <c r="G370" i="26"/>
  <c r="G369" i="26"/>
  <c r="G368" i="26"/>
  <c r="G367" i="26"/>
  <c r="G366" i="26"/>
  <c r="G365" i="26"/>
  <c r="G364" i="26"/>
  <c r="G363" i="26"/>
  <c r="G362" i="26"/>
  <c r="G361" i="26"/>
  <c r="G360" i="26"/>
  <c r="G359" i="26"/>
  <c r="G358" i="26"/>
  <c r="G357" i="26"/>
  <c r="G356" i="26"/>
  <c r="G355" i="26"/>
  <c r="G354" i="26"/>
  <c r="G353" i="26"/>
  <c r="G352" i="26"/>
  <c r="G351" i="26"/>
  <c r="G350" i="26"/>
  <c r="G349" i="26"/>
  <c r="G348" i="26"/>
  <c r="G347" i="26"/>
  <c r="G346" i="26"/>
  <c r="G345" i="26"/>
  <c r="G344" i="26"/>
  <c r="G343" i="26"/>
  <c r="G342" i="26"/>
  <c r="G341" i="26"/>
  <c r="G340" i="26"/>
  <c r="G339" i="26"/>
  <c r="G338" i="26"/>
  <c r="G337" i="26"/>
  <c r="G336" i="26"/>
  <c r="G335" i="26"/>
  <c r="G334" i="26"/>
  <c r="G333" i="26"/>
  <c r="G332" i="26"/>
  <c r="G331" i="26"/>
  <c r="G330" i="26"/>
  <c r="G329" i="26"/>
  <c r="G328" i="26"/>
  <c r="G327" i="26"/>
  <c r="G326" i="26"/>
  <c r="G325" i="26"/>
  <c r="G324" i="26"/>
  <c r="G323" i="26"/>
  <c r="G322" i="26"/>
  <c r="G321" i="26"/>
  <c r="G320" i="26"/>
  <c r="G319" i="26"/>
  <c r="G318" i="26"/>
  <c r="G317" i="26"/>
  <c r="G316" i="26"/>
  <c r="G315" i="26"/>
  <c r="G314" i="26"/>
  <c r="G313" i="26"/>
  <c r="G312" i="26"/>
  <c r="G311" i="26"/>
  <c r="G310" i="26"/>
  <c r="G309" i="26"/>
  <c r="G308" i="26"/>
  <c r="G307" i="26"/>
  <c r="G306" i="26"/>
  <c r="G305" i="26"/>
  <c r="G304" i="26"/>
  <c r="G303" i="26"/>
  <c r="G302" i="26"/>
  <c r="G301" i="26"/>
  <c r="G300" i="26"/>
  <c r="G299" i="26"/>
  <c r="G298" i="26"/>
  <c r="G297" i="26"/>
  <c r="G296" i="26"/>
  <c r="G295" i="26"/>
  <c r="G294" i="26"/>
  <c r="G293" i="26"/>
  <c r="G292" i="26"/>
  <c r="G291" i="26"/>
  <c r="G290" i="26"/>
  <c r="G289" i="26"/>
  <c r="G288" i="26"/>
  <c r="G287" i="26"/>
  <c r="G286" i="26"/>
  <c r="G285" i="26"/>
  <c r="G284" i="26"/>
  <c r="G283" i="26"/>
  <c r="G282" i="26"/>
  <c r="G281" i="26"/>
  <c r="G280" i="26"/>
  <c r="G279" i="26"/>
  <c r="G278" i="26"/>
  <c r="G277" i="26"/>
  <c r="G276" i="26"/>
  <c r="G275" i="26"/>
  <c r="G274" i="26"/>
  <c r="G273" i="26"/>
  <c r="G272" i="26"/>
  <c r="G271" i="26"/>
  <c r="G270" i="26"/>
  <c r="G269" i="26"/>
  <c r="G268" i="26"/>
  <c r="G267" i="26"/>
  <c r="G266" i="26"/>
  <c r="G265" i="26"/>
  <c r="G264" i="26"/>
  <c r="G263" i="26"/>
  <c r="G262" i="26"/>
  <c r="G261" i="26"/>
  <c r="G260" i="26"/>
  <c r="G259" i="26"/>
  <c r="G258" i="26"/>
  <c r="G257" i="26"/>
  <c r="G256" i="26"/>
  <c r="G255" i="26"/>
  <c r="G254" i="26"/>
  <c r="G253" i="26"/>
  <c r="G252" i="26"/>
  <c r="G251" i="26"/>
  <c r="G250" i="26"/>
  <c r="G249" i="26"/>
  <c r="G248" i="26"/>
  <c r="G247" i="26"/>
  <c r="G246" i="26"/>
  <c r="G245" i="26"/>
  <c r="G244" i="26"/>
  <c r="G243" i="26"/>
  <c r="G242" i="26"/>
  <c r="G241" i="26"/>
  <c r="G240" i="26"/>
  <c r="G239" i="26"/>
  <c r="G238" i="26"/>
  <c r="G237" i="26"/>
  <c r="G236" i="26"/>
  <c r="G235" i="26"/>
  <c r="G234" i="26"/>
  <c r="G233" i="26"/>
  <c r="G232" i="26"/>
  <c r="G231" i="26"/>
  <c r="G230" i="26"/>
  <c r="G229" i="26"/>
  <c r="G228" i="26"/>
  <c r="G227" i="26"/>
  <c r="G226" i="26"/>
  <c r="G225" i="26"/>
  <c r="G224" i="26"/>
  <c r="G223" i="26"/>
  <c r="G222" i="26"/>
  <c r="G221" i="26"/>
  <c r="G220" i="26"/>
  <c r="G219" i="26"/>
  <c r="G218" i="26"/>
  <c r="G217" i="26"/>
  <c r="G216" i="26"/>
  <c r="G215" i="26"/>
  <c r="G214" i="26"/>
  <c r="G213" i="26"/>
  <c r="G212" i="26"/>
  <c r="G211" i="26"/>
  <c r="G210" i="26"/>
  <c r="G209" i="26"/>
  <c r="G208" i="26"/>
  <c r="G207" i="26"/>
  <c r="G206" i="26"/>
  <c r="G205" i="26"/>
  <c r="G204" i="26"/>
  <c r="G203" i="26"/>
  <c r="G202" i="26"/>
  <c r="G201" i="26"/>
  <c r="G200" i="26"/>
  <c r="G199" i="26"/>
  <c r="G198" i="26"/>
  <c r="G197" i="26"/>
  <c r="G196" i="26"/>
  <c r="G195" i="26"/>
  <c r="G194" i="26"/>
  <c r="G193" i="26"/>
  <c r="G192" i="26"/>
  <c r="G191" i="26"/>
  <c r="G190" i="26"/>
  <c r="G189" i="26"/>
  <c r="G188" i="26"/>
  <c r="G187" i="26"/>
  <c r="G186" i="26"/>
  <c r="G185" i="26"/>
  <c r="G184" i="26"/>
  <c r="G183" i="26"/>
  <c r="G182" i="26"/>
  <c r="G181" i="26"/>
  <c r="G180" i="26"/>
  <c r="G179" i="26"/>
  <c r="G178" i="26"/>
  <c r="G177" i="26"/>
  <c r="G176" i="26"/>
  <c r="G175" i="26"/>
  <c r="G174" i="26"/>
  <c r="G173" i="26"/>
  <c r="G172" i="26"/>
  <c r="G171" i="26"/>
  <c r="G170" i="26"/>
  <c r="G169" i="26"/>
  <c r="G168" i="26"/>
  <c r="G167" i="26"/>
  <c r="G166" i="26"/>
  <c r="G165" i="26"/>
  <c r="G164" i="26"/>
  <c r="G163" i="26"/>
  <c r="G162" i="26"/>
  <c r="G161" i="26"/>
  <c r="G160" i="26"/>
  <c r="G159" i="26"/>
  <c r="G158" i="26"/>
  <c r="G157" i="26"/>
  <c r="G156" i="26"/>
  <c r="G155" i="26"/>
  <c r="G154" i="26"/>
  <c r="G153" i="26"/>
  <c r="G152" i="26"/>
  <c r="G151" i="26"/>
  <c r="G150" i="26"/>
  <c r="G149" i="26"/>
  <c r="G148" i="26"/>
  <c r="G147" i="26"/>
  <c r="G146" i="26"/>
  <c r="G145" i="26"/>
  <c r="G144" i="26"/>
  <c r="G143" i="26"/>
  <c r="G142" i="26"/>
  <c r="G141" i="26"/>
  <c r="G140" i="26"/>
  <c r="G139" i="26"/>
  <c r="G138" i="26"/>
  <c r="G137" i="26"/>
  <c r="G136" i="26"/>
  <c r="G135" i="26"/>
  <c r="G134" i="26"/>
  <c r="G133" i="26"/>
  <c r="G132" i="26"/>
  <c r="G131" i="26"/>
  <c r="G130" i="26"/>
  <c r="G129" i="26"/>
  <c r="G128" i="26"/>
  <c r="G127" i="26"/>
  <c r="G126" i="26"/>
  <c r="G125" i="26"/>
  <c r="G124" i="26"/>
  <c r="G123" i="26"/>
  <c r="G122" i="26"/>
  <c r="G121" i="26"/>
  <c r="G120" i="26"/>
  <c r="G119" i="26"/>
  <c r="G118" i="26"/>
  <c r="G117" i="26"/>
  <c r="G116" i="26"/>
  <c r="G115" i="26"/>
  <c r="G114" i="26"/>
  <c r="G113" i="26"/>
  <c r="G112" i="26"/>
  <c r="G111" i="26"/>
  <c r="G110" i="26"/>
  <c r="G109" i="26"/>
  <c r="G108" i="26"/>
  <c r="G107" i="26"/>
  <c r="G106" i="26"/>
  <c r="G105" i="26"/>
  <c r="G104" i="26"/>
  <c r="G103" i="26"/>
  <c r="G102" i="26"/>
  <c r="G101" i="26"/>
  <c r="G100" i="26"/>
  <c r="G99" i="26"/>
  <c r="G98" i="26"/>
  <c r="G97" i="26"/>
  <c r="G96" i="26"/>
  <c r="G95" i="26"/>
  <c r="G94" i="26"/>
  <c r="G93" i="26"/>
  <c r="G92" i="26"/>
  <c r="G91" i="26"/>
  <c r="G90" i="26"/>
  <c r="G89" i="26"/>
  <c r="G88" i="26"/>
  <c r="G87" i="26"/>
  <c r="G86" i="26"/>
  <c r="G85" i="26"/>
  <c r="G84" i="26"/>
  <c r="G83" i="26"/>
  <c r="G82" i="26"/>
  <c r="G81" i="26"/>
  <c r="G80" i="26"/>
  <c r="G79" i="26"/>
  <c r="G78" i="26"/>
  <c r="G77" i="26"/>
  <c r="G76" i="26"/>
  <c r="G75" i="26"/>
  <c r="G74" i="26"/>
  <c r="G73" i="26"/>
  <c r="G72" i="26"/>
  <c r="G71" i="26"/>
  <c r="G70" i="26"/>
  <c r="G69" i="26"/>
  <c r="G68" i="26"/>
  <c r="G67" i="26"/>
  <c r="G66" i="26"/>
  <c r="G65" i="26"/>
  <c r="G64" i="26"/>
  <c r="G63" i="26"/>
  <c r="G62" i="26"/>
  <c r="G61" i="26"/>
  <c r="G60" i="26"/>
  <c r="G59" i="26"/>
  <c r="G58" i="26"/>
  <c r="G57" i="26"/>
  <c r="G56" i="26"/>
  <c r="G55" i="26"/>
  <c r="G54" i="26"/>
  <c r="G53" i="26"/>
  <c r="G52" i="26"/>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G11" i="26"/>
  <c r="G10" i="26"/>
  <c r="G9" i="26"/>
  <c r="G8" i="26"/>
  <c r="G7" i="26"/>
  <c r="G10" i="3" l="1"/>
  <c r="C12" i="5" s="1"/>
  <c r="C11" i="28" s="1"/>
  <c r="G9" i="3"/>
  <c r="G8" i="3"/>
  <c r="B3" i="25" l="1"/>
  <c r="B1" i="8" l="1"/>
  <c r="B4" i="8"/>
  <c r="B2" i="8"/>
  <c r="A4" i="3"/>
  <c r="A2" i="3"/>
  <c r="A1" i="3"/>
  <c r="A4" i="18"/>
  <c r="A2" i="18"/>
  <c r="A1" i="18"/>
  <c r="A2" i="5"/>
  <c r="A1" i="5"/>
  <c r="D16" i="18" l="1"/>
  <c r="D23" i="18"/>
  <c r="D25" i="18" l="1"/>
  <c r="G11" i="3"/>
  <c r="C13" i="5" s="1"/>
  <c r="C12" i="28" s="1"/>
  <c r="G12" i="3"/>
  <c r="C14" i="5" s="1"/>
  <c r="C13" i="28" s="1"/>
  <c r="G13" i="3"/>
  <c r="C15" i="5" s="1"/>
  <c r="C14" i="28" s="1"/>
  <c r="G14" i="3"/>
  <c r="G15" i="3"/>
  <c r="G16" i="3"/>
  <c r="C21" i="5" s="1"/>
  <c r="C20" i="28" s="1"/>
  <c r="G17" i="3"/>
  <c r="G18" i="3"/>
  <c r="G19" i="3"/>
  <c r="C11" i="5" s="1"/>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E11" i="23"/>
  <c r="E12" i="23"/>
  <c r="E13" i="23"/>
  <c r="E16" i="23"/>
  <c r="E24" i="23"/>
  <c r="E19" i="23"/>
  <c r="E20" i="23"/>
  <c r="E21" i="23"/>
  <c r="E22" i="23"/>
  <c r="E141" i="23"/>
  <c r="E34" i="23"/>
  <c r="E35" i="23"/>
  <c r="E125" i="23"/>
  <c r="E127" i="23"/>
  <c r="E128" i="23"/>
  <c r="E172" i="23"/>
  <c r="E173" i="23"/>
  <c r="E178" i="23"/>
  <c r="E180" i="23"/>
  <c r="E181" i="23"/>
  <c r="E182" i="23"/>
  <c r="E183" i="23"/>
  <c r="E193" i="23"/>
  <c r="E188" i="23"/>
  <c r="E77" i="23"/>
  <c r="E78" i="23"/>
  <c r="E48" i="23"/>
  <c r="E49" i="23"/>
  <c r="E203" i="23"/>
  <c r="E51" i="23"/>
  <c r="E96" i="23"/>
  <c r="E52" i="23"/>
  <c r="E14" i="23"/>
  <c r="E15" i="23"/>
  <c r="E23" i="23"/>
  <c r="E25" i="23"/>
  <c r="E38" i="23"/>
  <c r="E39" i="23"/>
  <c r="E54" i="23"/>
  <c r="E57" i="23"/>
  <c r="E90" i="23"/>
  <c r="E91" i="23"/>
  <c r="E92" i="23"/>
  <c r="E93" i="23"/>
  <c r="E94" i="23"/>
  <c r="E108" i="23"/>
  <c r="E109" i="23"/>
  <c r="E110" i="23"/>
  <c r="E168" i="23"/>
  <c r="E171" i="23"/>
  <c r="E186" i="23"/>
  <c r="E187" i="23"/>
  <c r="E191" i="23"/>
  <c r="E209" i="23"/>
  <c r="E62" i="23"/>
  <c r="E63" i="23"/>
  <c r="E59" i="23"/>
  <c r="E65" i="23"/>
  <c r="E60" i="23"/>
  <c r="E69" i="23"/>
  <c r="E61" i="23"/>
  <c r="E70" i="23"/>
  <c r="E53" i="23"/>
  <c r="E174" i="23"/>
  <c r="E179" i="23"/>
  <c r="E73" i="23"/>
  <c r="E76" i="23"/>
  <c r="E82" i="23"/>
  <c r="E83" i="23"/>
  <c r="E87" i="23"/>
  <c r="E99" i="23"/>
  <c r="E100" i="23"/>
  <c r="E101" i="23"/>
  <c r="E111" i="23"/>
  <c r="E115" i="23"/>
  <c r="E116" i="23"/>
  <c r="E117" i="23"/>
  <c r="E119" i="23"/>
  <c r="E123" i="23"/>
  <c r="E126" i="23"/>
  <c r="E40" i="23"/>
  <c r="E79" i="23"/>
  <c r="E137" i="23"/>
  <c r="E205" i="23"/>
  <c r="E36" i="23"/>
  <c r="E37" i="23"/>
  <c r="E95" i="23"/>
  <c r="E138" i="23"/>
  <c r="E192" i="23"/>
  <c r="E112" i="23"/>
  <c r="E113" i="23"/>
  <c r="E114" i="23"/>
  <c r="E139" i="23"/>
  <c r="E140" i="23"/>
  <c r="E162" i="23"/>
  <c r="E163" i="23"/>
  <c r="E167" i="23"/>
  <c r="E169" i="23"/>
  <c r="E170" i="23"/>
  <c r="E184" i="23"/>
  <c r="E185" i="23"/>
  <c r="E194" i="23"/>
  <c r="E80" i="23"/>
  <c r="E81" i="23"/>
  <c r="E86" i="23"/>
  <c r="E153" i="23"/>
  <c r="E154" i="23"/>
  <c r="E155" i="23"/>
  <c r="E200" i="23"/>
  <c r="E55" i="23"/>
  <c r="E56" i="23"/>
  <c r="E58" i="23"/>
  <c r="E66" i="23"/>
  <c r="E67" i="23"/>
  <c r="E68" i="23"/>
  <c r="E71" i="23"/>
  <c r="E72" i="23"/>
  <c r="E74" i="23"/>
  <c r="E195" i="23"/>
  <c r="E146" i="23"/>
  <c r="E147" i="23"/>
  <c r="E148" i="23"/>
  <c r="E149" i="23"/>
  <c r="E202" i="23"/>
  <c r="E26" i="23"/>
  <c r="E50" i="23"/>
  <c r="E97" i="23"/>
  <c r="E98" i="23"/>
  <c r="E120" i="23"/>
  <c r="E121" i="23"/>
  <c r="E122" i="23"/>
  <c r="E159" i="23"/>
  <c r="E196" i="23"/>
  <c r="E17" i="23"/>
  <c r="E18" i="23"/>
  <c r="E41" i="23"/>
  <c r="E42" i="23"/>
  <c r="E43" i="23"/>
  <c r="E44" i="23"/>
  <c r="E45" i="23"/>
  <c r="E118" i="23"/>
  <c r="E150" i="23"/>
  <c r="E151" i="23"/>
  <c r="E152" i="23"/>
  <c r="E156" i="23"/>
  <c r="E157" i="23"/>
  <c r="E158" i="23"/>
  <c r="E197" i="23"/>
  <c r="E32" i="23"/>
  <c r="E129" i="23"/>
  <c r="E130" i="23"/>
  <c r="E133" i="23"/>
  <c r="E134" i="23"/>
  <c r="E145" i="23"/>
  <c r="E207" i="23"/>
  <c r="E46" i="23"/>
  <c r="E47" i="23"/>
  <c r="E75" i="23"/>
  <c r="E84" i="23"/>
  <c r="E85" i="23"/>
  <c r="E102" i="23"/>
  <c r="E103" i="23"/>
  <c r="E104" i="23"/>
  <c r="E105" i="23"/>
  <c r="E106" i="23"/>
  <c r="E131" i="23"/>
  <c r="E132" i="23"/>
  <c r="E198" i="23"/>
  <c r="E27" i="23"/>
  <c r="E28" i="23"/>
  <c r="E29" i="23"/>
  <c r="E30" i="23"/>
  <c r="E31" i="23"/>
  <c r="E33" i="23"/>
  <c r="E88" i="23"/>
  <c r="E89" i="23"/>
  <c r="E107" i="23"/>
  <c r="E142" i="23"/>
  <c r="E143" i="23"/>
  <c r="E144" i="23"/>
  <c r="E199" i="23"/>
  <c r="E164" i="23"/>
  <c r="E124" i="23"/>
  <c r="E135" i="23"/>
  <c r="E136" i="23"/>
  <c r="E160" i="23"/>
  <c r="E161" i="23"/>
  <c r="E206" i="23"/>
  <c r="E64" i="23"/>
  <c r="E165" i="23"/>
  <c r="E166" i="23"/>
  <c r="E208" i="23"/>
  <c r="E177" i="23"/>
  <c r="E175" i="23"/>
  <c r="E176" i="23"/>
  <c r="E189" i="23"/>
  <c r="E190" i="23"/>
  <c r="E201" i="23"/>
  <c r="E204" i="23"/>
  <c r="E10" i="23"/>
  <c r="C10" i="28" l="1"/>
  <c r="C10" i="18"/>
  <c r="C19" i="5"/>
  <c r="C18" i="28" s="1"/>
  <c r="C24" i="28"/>
  <c r="C10" i="5"/>
  <c r="C9" i="28" s="1"/>
  <c r="C22" i="5"/>
  <c r="C21" i="28" s="1"/>
  <c r="C20" i="5"/>
  <c r="C19" i="28" s="1"/>
  <c r="C13" i="18"/>
  <c r="C14" i="18"/>
  <c r="C9" i="8"/>
  <c r="C20" i="18"/>
  <c r="C16" i="28" l="1"/>
  <c r="C24" i="5"/>
  <c r="C23" i="28"/>
  <c r="C25" i="28" s="1"/>
  <c r="C19" i="18"/>
  <c r="C21" i="18"/>
  <c r="C9" i="18"/>
  <c r="C12" i="18"/>
  <c r="C17" i="5"/>
  <c r="C11" i="18"/>
  <c r="C18" i="18"/>
  <c r="C27" i="5" l="1"/>
  <c r="C23" i="18"/>
  <c r="C27" i="28"/>
  <c r="C16" i="18"/>
  <c r="A4" i="5"/>
  <c r="C25" i="18" l="1"/>
  <c r="C27" i="18" s="1"/>
  <c r="D32" i="5"/>
  <c r="D34" i="5"/>
  <c r="D29" i="2"/>
  <c r="D36" i="5"/>
  <c r="D33" i="5"/>
  <c r="D31" i="5"/>
  <c r="D35" i="5" l="1"/>
  <c r="B5" i="8"/>
  <c r="D9" i="8" l="1"/>
  <c r="E9" i="8" s="1"/>
</calcChain>
</file>

<file path=xl/sharedStrings.xml><?xml version="1.0" encoding="utf-8"?>
<sst xmlns="http://schemas.openxmlformats.org/spreadsheetml/2006/main" count="986" uniqueCount="576">
  <si>
    <t>Original Budget</t>
  </si>
  <si>
    <t>Date:</t>
  </si>
  <si>
    <t>Name:</t>
  </si>
  <si>
    <t>Phone No.:</t>
  </si>
  <si>
    <t>E-mail:</t>
  </si>
  <si>
    <t>BUDGET DETAIL</t>
  </si>
  <si>
    <t>Budget Object</t>
  </si>
  <si>
    <t>Project 1-Year 1</t>
  </si>
  <si>
    <t>Project 2-Year 1</t>
  </si>
  <si>
    <t>Project 3-Year 1</t>
  </si>
  <si>
    <t>Project 4-Year 1</t>
  </si>
  <si>
    <t>Project 5-Year 1</t>
  </si>
  <si>
    <t>Project 1-Year 2</t>
  </si>
  <si>
    <t>Project 2-Year 2</t>
  </si>
  <si>
    <t>Project 3-Year 2</t>
  </si>
  <si>
    <t>Project 4-Year 2</t>
  </si>
  <si>
    <t>Project 5-Year 2</t>
  </si>
  <si>
    <t>Revised Budget</t>
  </si>
  <si>
    <t>Line</t>
  </si>
  <si>
    <t>DESCRIPTION</t>
  </si>
  <si>
    <t>Purchased Professional &amp; Technical Services (0300)</t>
  </si>
  <si>
    <t>Other Purchased Services (0500)</t>
  </si>
  <si>
    <t>Supplies (0600)</t>
  </si>
  <si>
    <t>Error Checking</t>
  </si>
  <si>
    <t>Detail Sheets</t>
  </si>
  <si>
    <t>5-Budget Summary</t>
  </si>
  <si>
    <t>If the subtotals do not equal each other, the most likely problem is on the</t>
  </si>
  <si>
    <t>detail sheet.  All required entries may not have been entered.</t>
  </si>
  <si>
    <t>Budget Report:</t>
  </si>
  <si>
    <t>Description/Budget Narrative</t>
  </si>
  <si>
    <t>Date</t>
  </si>
  <si>
    <t>Budget</t>
  </si>
  <si>
    <t>Actual Expenditures</t>
  </si>
  <si>
    <t>ANNUAL FINANCIAL REPORT</t>
  </si>
  <si>
    <t>Typed Name of Person Preparing Report</t>
  </si>
  <si>
    <t>Annual Financial Report</t>
  </si>
  <si>
    <t>Revised Annual Financial Report</t>
  </si>
  <si>
    <t>BUDGET SUMMARY</t>
  </si>
  <si>
    <t>Ute Pass BOCES</t>
  </si>
  <si>
    <t>Santa Fe Trail BOCES</t>
  </si>
  <si>
    <t>Uncompahgre BOCES</t>
  </si>
  <si>
    <t>Northwest Colorado BOCES</t>
  </si>
  <si>
    <t>Southeastern BOCES</t>
  </si>
  <si>
    <t>South Central BOCES</t>
  </si>
  <si>
    <t>San Luis Valley BOCES</t>
  </si>
  <si>
    <t>San Juan BOCES</t>
  </si>
  <si>
    <t>Pikes Peak BOCES</t>
  </si>
  <si>
    <t>Centennial BOCES</t>
  </si>
  <si>
    <t>Mountain BOCES</t>
  </si>
  <si>
    <t>East Central BOCES</t>
  </si>
  <si>
    <t>Charter School Institute</t>
  </si>
  <si>
    <t>District Number:</t>
  </si>
  <si>
    <t>AMOUNT</t>
  </si>
  <si>
    <t>9165</t>
  </si>
  <si>
    <t>Grants Fiscal Staff Contact:</t>
  </si>
  <si>
    <t>0010</t>
  </si>
  <si>
    <t>0020</t>
  </si>
  <si>
    <t>0030</t>
  </si>
  <si>
    <t>0040</t>
  </si>
  <si>
    <t>0050</t>
  </si>
  <si>
    <t>0060</t>
  </si>
  <si>
    <t>0070</t>
  </si>
  <si>
    <t>0100</t>
  </si>
  <si>
    <t>0110</t>
  </si>
  <si>
    <t>0120</t>
  </si>
  <si>
    <t>0123</t>
  </si>
  <si>
    <t>0130</t>
  </si>
  <si>
    <t>0140</t>
  </si>
  <si>
    <t>0170</t>
  </si>
  <si>
    <t>0180</t>
  </si>
  <si>
    <t>0190</t>
  </si>
  <si>
    <t>0220</t>
  </si>
  <si>
    <t>0230</t>
  </si>
  <si>
    <t>0240</t>
  </si>
  <si>
    <t>0250</t>
  </si>
  <si>
    <t>0260</t>
  </si>
  <si>
    <t>0270</t>
  </si>
  <si>
    <t>0290</t>
  </si>
  <si>
    <t>0310</t>
  </si>
  <si>
    <t>0470</t>
  </si>
  <si>
    <t>0480</t>
  </si>
  <si>
    <t>0490</t>
  </si>
  <si>
    <t>0500</t>
  </si>
  <si>
    <t>0510</t>
  </si>
  <si>
    <t>0520</t>
  </si>
  <si>
    <t>0540</t>
  </si>
  <si>
    <t>0550</t>
  </si>
  <si>
    <t>0560</t>
  </si>
  <si>
    <t>0580</t>
  </si>
  <si>
    <t>0640</t>
  </si>
  <si>
    <t>0740</t>
  </si>
  <si>
    <t>0770</t>
  </si>
  <si>
    <t>0860</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</si>
  <si>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</si>
  <si>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</si>
  <si>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</si>
  <si>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</si>
  <si>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</si>
  <si>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</si>
  <si>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</si>
  <si>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</si>
  <si>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</si>
  <si>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</si>
  <si>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</si>
  <si>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</si>
  <si>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</si>
  <si>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</si>
  <si>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</si>
  <si>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</si>
  <si>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</si>
  <si>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</si>
  <si>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</si>
  <si>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</si>
  <si>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</si>
  <si>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</si>
  <si>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1110</t>
  </si>
  <si>
    <t>1120</t>
  </si>
  <si>
    <t>1130</t>
  </si>
  <si>
    <t>1140</t>
  </si>
  <si>
    <t>1150</t>
  </si>
  <si>
    <t>1160</t>
  </si>
  <si>
    <t>1180</t>
  </si>
  <si>
    <t>1195</t>
  </si>
  <si>
    <t>1220</t>
  </si>
  <si>
    <t>1330</t>
  </si>
  <si>
    <t>1340</t>
  </si>
  <si>
    <t>1350</t>
  </si>
  <si>
    <t>1360</t>
  </si>
  <si>
    <t>1380</t>
  </si>
  <si>
    <t>1390</t>
  </si>
  <si>
    <t>1400</t>
  </si>
  <si>
    <t>1410</t>
  </si>
  <si>
    <t>1420</t>
  </si>
  <si>
    <t>1430</t>
  </si>
  <si>
    <t>1440</t>
  </si>
  <si>
    <t>1450</t>
  </si>
  <si>
    <t>1460</t>
  </si>
  <si>
    <t>1480</t>
  </si>
  <si>
    <t>1490</t>
  </si>
  <si>
    <t>1500</t>
  </si>
  <si>
    <t>1510</t>
  </si>
  <si>
    <t>1520</t>
  </si>
  <si>
    <t>1530</t>
  </si>
  <si>
    <t>1540</t>
  </si>
  <si>
    <t>1550</t>
  </si>
  <si>
    <t>1560</t>
  </si>
  <si>
    <t>1570</t>
  </si>
  <si>
    <t>1580</t>
  </si>
  <si>
    <t>1590</t>
  </si>
  <si>
    <t>1600</t>
  </si>
  <si>
    <t>1620</t>
  </si>
  <si>
    <t>1750</t>
  </si>
  <si>
    <t>1760</t>
  </si>
  <si>
    <t>1780</t>
  </si>
  <si>
    <t>1790</t>
  </si>
  <si>
    <t>1810</t>
  </si>
  <si>
    <t>1828</t>
  </si>
  <si>
    <t>1850</t>
  </si>
  <si>
    <t>1860</t>
  </si>
  <si>
    <t>1870</t>
  </si>
  <si>
    <t>1980</t>
  </si>
  <si>
    <t>1990</t>
  </si>
  <si>
    <t>2000</t>
  </si>
  <si>
    <t>2010</t>
  </si>
  <si>
    <t>2020</t>
  </si>
  <si>
    <t>2035</t>
  </si>
  <si>
    <t>2055</t>
  </si>
  <si>
    <t>2070</t>
  </si>
  <si>
    <t>2180</t>
  </si>
  <si>
    <t>2190</t>
  </si>
  <si>
    <t>2395</t>
  </si>
  <si>
    <t>2405</t>
  </si>
  <si>
    <t>2505</t>
  </si>
  <si>
    <t>2515</t>
  </si>
  <si>
    <t>2520</t>
  </si>
  <si>
    <t>2530</t>
  </si>
  <si>
    <t>2535</t>
  </si>
  <si>
    <t>2540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</si>
  <si>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</si>
  <si>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</si>
  <si>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</si>
  <si>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</si>
  <si>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</si>
  <si>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</si>
  <si>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</si>
  <si>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</si>
  <si>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</si>
  <si>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</si>
  <si>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</si>
  <si>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</si>
  <si>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</si>
  <si>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</si>
  <si>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</si>
  <si>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</si>
  <si>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</si>
  <si>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</si>
  <si>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</si>
  <si>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</si>
  <si>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</si>
  <si>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</si>
  <si>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</si>
  <si>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</si>
  <si>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</si>
  <si>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2810</t>
  </si>
  <si>
    <t>2820</t>
  </si>
  <si>
    <t>2830</t>
  </si>
  <si>
    <t>2840</t>
  </si>
  <si>
    <t>2862</t>
  </si>
  <si>
    <t>2865</t>
  </si>
  <si>
    <t>3000</t>
  </si>
  <si>
    <t>3010</t>
  </si>
  <si>
    <t>3020</t>
  </si>
  <si>
    <t>3030</t>
  </si>
  <si>
    <t>3040</t>
  </si>
  <si>
    <t>3050</t>
  </si>
  <si>
    <t>3060</t>
  </si>
  <si>
    <t>3070</t>
  </si>
  <si>
    <t>3080</t>
  </si>
  <si>
    <t>3085</t>
  </si>
  <si>
    <t>3090</t>
  </si>
  <si>
    <t>3100</t>
  </si>
  <si>
    <t>3110</t>
  </si>
  <si>
    <t>3120</t>
  </si>
  <si>
    <t>3130</t>
  </si>
  <si>
    <t>3140</t>
  </si>
  <si>
    <t>3145</t>
  </si>
  <si>
    <t>3146</t>
  </si>
  <si>
    <t>3147</t>
  </si>
  <si>
    <t>3148</t>
  </si>
  <si>
    <t>3200</t>
  </si>
  <si>
    <t>3210</t>
  </si>
  <si>
    <t>3220</t>
  </si>
  <si>
    <t>3230</t>
  </si>
  <si>
    <t>8001</t>
  </si>
  <si>
    <t>8041</t>
  </si>
  <si>
    <t>9025</t>
  </si>
  <si>
    <t>9030</t>
  </si>
  <si>
    <t>9035</t>
  </si>
  <si>
    <t>9040</t>
  </si>
  <si>
    <t>9045</t>
  </si>
  <si>
    <t>9050</t>
  </si>
  <si>
    <t>9055</t>
  </si>
  <si>
    <t>9060</t>
  </si>
  <si>
    <t>9075</t>
  </si>
  <si>
    <t>9095</t>
  </si>
  <si>
    <t>9125</t>
  </si>
  <si>
    <t>9140</t>
  </si>
  <si>
    <t>9145</t>
  </si>
  <si>
    <t>9150</t>
  </si>
  <si>
    <t>Grand Total</t>
  </si>
  <si>
    <t>8042</t>
  </si>
  <si>
    <t>9170</t>
  </si>
  <si>
    <t>Actual Expenses</t>
  </si>
  <si>
    <t xml:space="preserve">Expense </t>
  </si>
  <si>
    <t>9120</t>
  </si>
  <si>
    <t>9130</t>
  </si>
  <si>
    <t>9135</t>
  </si>
  <si>
    <t>Subtotal</t>
  </si>
  <si>
    <t>District Name:</t>
  </si>
  <si>
    <t>Instructional Program - Purchased Professional &amp; Technical Services (0300)</t>
  </si>
  <si>
    <t>Instructional Program - Other Purchased Services (0500)</t>
  </si>
  <si>
    <t>Instructional Program - Supplies (0600)</t>
  </si>
  <si>
    <t>Support Program - Purchased Professional &amp; Technical Services (0300)</t>
  </si>
  <si>
    <t>Support Program - Other Purchased Services (0500)</t>
  </si>
  <si>
    <t>Support Program - Supplies (0600)</t>
  </si>
  <si>
    <t>Colorado Department of Education</t>
  </si>
  <si>
    <t>Indirect Cost Rates - All Districts</t>
  </si>
  <si>
    <t>Preliminary Rates: 4-8-2020</t>
  </si>
  <si>
    <t>LEAs with Incomplete Data, Negative Rates or CSI (unallowed to use)</t>
  </si>
  <si>
    <t>Preliminary FY 2020-2021 Fixed With Carry Forward Indirect Cost Rate Calculations</t>
  </si>
  <si>
    <t>(Using FY 2018-2019 Audited Data)</t>
  </si>
  <si>
    <t>Organization Code</t>
  </si>
  <si>
    <t>AU Code</t>
  </si>
  <si>
    <t>AU Name</t>
  </si>
  <si>
    <t>Restricted Rate</t>
  </si>
  <si>
    <t>Nonrestricted Rate</t>
  </si>
  <si>
    <t>01010</t>
  </si>
  <si>
    <t>Adams 1, Mapleton</t>
  </si>
  <si>
    <t>01020</t>
  </si>
  <si>
    <t>Adams 12, Northglenn-Thornton</t>
  </si>
  <si>
    <t>01030</t>
  </si>
  <si>
    <t>Adams 14, Commerce City</t>
  </si>
  <si>
    <t>01040</t>
  </si>
  <si>
    <t>Adams 27J, School District 27J</t>
  </si>
  <si>
    <t>01070</t>
  </si>
  <si>
    <t>Adams 50, Westminster Public Schools</t>
  </si>
  <si>
    <t>03060</t>
  </si>
  <si>
    <t>Adams-Arapahoe 28J, Aurora</t>
  </si>
  <si>
    <t>03010</t>
  </si>
  <si>
    <t>Arapahoe 1, Englewood</t>
  </si>
  <si>
    <t>03020</t>
  </si>
  <si>
    <t>Arapahoe 2, Sheridan</t>
  </si>
  <si>
    <t>03030</t>
  </si>
  <si>
    <t>Arapahoe 5, Cherry Creek</t>
  </si>
  <si>
    <t>03040</t>
  </si>
  <si>
    <t>Arapahoe 6, Littleton</t>
  </si>
  <si>
    <t>49010</t>
  </si>
  <si>
    <t xml:space="preserve">Aspen 1 </t>
  </si>
  <si>
    <t>07010</t>
  </si>
  <si>
    <t>Boulder RE1J, St. Vrain Valley</t>
  </si>
  <si>
    <t>07020</t>
  </si>
  <si>
    <t>Boulder RE2, Boulder Valley</t>
  </si>
  <si>
    <t>64203</t>
  </si>
  <si>
    <t>80010</t>
  </si>
  <si>
    <t>64233</t>
  </si>
  <si>
    <t>Colorado River BOCES</t>
  </si>
  <si>
    <t>15010</t>
  </si>
  <si>
    <t>Delta 50(J), Delta</t>
  </si>
  <si>
    <t>16010</t>
  </si>
  <si>
    <t>Denver 1, Denver</t>
  </si>
  <si>
    <t>18010</t>
  </si>
  <si>
    <t>Douglas Re 1, Castle Rock</t>
  </si>
  <si>
    <t>34010</t>
  </si>
  <si>
    <t>Durango RE-9 (Formerly part of Admin Unit 64143)</t>
  </si>
  <si>
    <t>19010</t>
  </si>
  <si>
    <t>Eagle Re 50, Eagle (Formerly part of Admin Unit 64093)</t>
  </si>
  <si>
    <t>64043</t>
  </si>
  <si>
    <t>64045</t>
  </si>
  <si>
    <t>Education reEnvisioned BOCES NEW (Formerly known as Colorado Digital BOCES under AU 21090)</t>
  </si>
  <si>
    <t>21050</t>
  </si>
  <si>
    <t>El Paso 11, Colorado Springs</t>
  </si>
  <si>
    <t>21060</t>
  </si>
  <si>
    <t>El Paso 12, Cheyenne Mountain</t>
  </si>
  <si>
    <t>21020</t>
  </si>
  <si>
    <t>El Paso 2, Harrison</t>
  </si>
  <si>
    <t>21080</t>
  </si>
  <si>
    <t>El Paso 20, Academy</t>
  </si>
  <si>
    <t>21030</t>
  </si>
  <si>
    <t>El Paso 3, Widefield</t>
  </si>
  <si>
    <t>21085</t>
  </si>
  <si>
    <t>El Paso 38, Lewis-Palmer</t>
  </si>
  <si>
    <t>21040</t>
  </si>
  <si>
    <t>El Paso 8, Fountain</t>
  </si>
  <si>
    <t>21090</t>
  </si>
  <si>
    <t>El Paso County Colorado School District 49 NEW (Formerly known as El Paso 49, Falcon)</t>
  </si>
  <si>
    <t>19205</t>
  </si>
  <si>
    <t>Elizabeth School District</t>
  </si>
  <si>
    <t>21490</t>
  </si>
  <si>
    <t>Fort Lupton/Keenesburg</t>
  </si>
  <si>
    <t>22010</t>
  </si>
  <si>
    <t>Fremont Re-1, Canon City</t>
  </si>
  <si>
    <t>54010</t>
  </si>
  <si>
    <t>Garfield Re-1, Roaring Fork (Formerly part of Admin Unit 64233)</t>
  </si>
  <si>
    <t>26011</t>
  </si>
  <si>
    <t>Gunnison</t>
  </si>
  <si>
    <t>30011</t>
  </si>
  <si>
    <t>Jefferson R-1, Lakewood</t>
  </si>
  <si>
    <t>35010</t>
  </si>
  <si>
    <t>Larimer R-1, Poudre</t>
  </si>
  <si>
    <t>35020</t>
  </si>
  <si>
    <t>Larimer R-2J, Thompson</t>
  </si>
  <si>
    <t>35030</t>
  </si>
  <si>
    <t>Larimer R-3, Estes Park R-3</t>
  </si>
  <si>
    <t>38010</t>
  </si>
  <si>
    <t>Logan Re-1, Valley</t>
  </si>
  <si>
    <t>39031</t>
  </si>
  <si>
    <t>Mesa</t>
  </si>
  <si>
    <t>41010</t>
  </si>
  <si>
    <t>Moffat Re 1, Craig</t>
  </si>
  <si>
    <t>43010</t>
  </si>
  <si>
    <t>Montrose Re-1J, Montrose</t>
  </si>
  <si>
    <t>44020</t>
  </si>
  <si>
    <t>Morgan Re-3, Fort Morgan</t>
  </si>
  <si>
    <t>64053</t>
  </si>
  <si>
    <t>Mount Evans BOCES</t>
  </si>
  <si>
    <t>64093</t>
  </si>
  <si>
    <t>64103</t>
  </si>
  <si>
    <t>Northeast Colorado BOCES</t>
  </si>
  <si>
    <t>64123</t>
  </si>
  <si>
    <t>64133</t>
  </si>
  <si>
    <t>51010</t>
  </si>
  <si>
    <t>Pueblo 60, Urban</t>
  </si>
  <si>
    <t>51020</t>
  </si>
  <si>
    <t>Pueblo 70, Rural</t>
  </si>
  <si>
    <t>64213</t>
  </si>
  <si>
    <t xml:space="preserve">Rio Blanco BOCES </t>
  </si>
  <si>
    <t>64143</t>
  </si>
  <si>
    <t>64153</t>
  </si>
  <si>
    <t>64160</t>
  </si>
  <si>
    <t>64163</t>
  </si>
  <si>
    <t>64193</t>
  </si>
  <si>
    <t>59010</t>
  </si>
  <si>
    <t>Summit Re 1</t>
  </si>
  <si>
    <t>64200</t>
  </si>
  <si>
    <t>64205</t>
  </si>
  <si>
    <t>62060</t>
  </si>
  <si>
    <t>Weld 6, Greeley</t>
  </si>
  <si>
    <t>62040</t>
  </si>
  <si>
    <t>Weld Re-4, Windsor</t>
  </si>
  <si>
    <t>62050</t>
  </si>
  <si>
    <t>Weld Re-5J, Johnstown</t>
  </si>
  <si>
    <t>Page: 1</t>
  </si>
  <si>
    <t>Name of Fiscal Contact</t>
  </si>
  <si>
    <t>Name of Authorized Requester for RFF's</t>
  </si>
  <si>
    <t>Total Budgeted</t>
  </si>
  <si>
    <t>Instructional Categories</t>
  </si>
  <si>
    <t>Instruction Categories</t>
  </si>
  <si>
    <t>Support Categories</t>
  </si>
  <si>
    <t>Total</t>
  </si>
  <si>
    <t>Non Capitalized (0735)</t>
  </si>
  <si>
    <t>Purchase Use</t>
  </si>
  <si>
    <t>Budgeted Funding:</t>
  </si>
  <si>
    <t>Use Dropdown to Choose Expense Type</t>
  </si>
  <si>
    <t>Use Dropdown to Choose Object Type/Code</t>
  </si>
  <si>
    <t>&lt;---Use Dropdown to Choose your District Name</t>
  </si>
  <si>
    <t>Support Program -  Non Capitalized (0735)</t>
  </si>
  <si>
    <t>Total Districts:</t>
  </si>
  <si>
    <t>Received Final Approval:</t>
  </si>
  <si>
    <t>Total Funding Requested</t>
  </si>
  <si>
    <t>Intake Documents</t>
  </si>
  <si>
    <t>Final Approval</t>
  </si>
  <si>
    <t>Communications Log</t>
  </si>
  <si>
    <t xml:space="preserve">Review </t>
  </si>
  <si>
    <t>LEA Number</t>
  </si>
  <si>
    <t>LEA</t>
  </si>
  <si>
    <t>Prioritization/Ranking</t>
  </si>
  <si>
    <t>Application Submission Date</t>
  </si>
  <si>
    <t>Approval &amp; Transmittal Form</t>
  </si>
  <si>
    <t>Budget Plan/Estimate</t>
  </si>
  <si>
    <t>Part 1 Review Complete</t>
  </si>
  <si>
    <t>Funding Requested</t>
  </si>
  <si>
    <t>Amount Awarded</t>
  </si>
  <si>
    <t>Non-public Consultation Forms Received</t>
  </si>
  <si>
    <t>Final Approval Granted Date</t>
  </si>
  <si>
    <t>Final Approval Letter Sent</t>
  </si>
  <si>
    <t>Comments (Date, Comment, Initials)</t>
  </si>
  <si>
    <t>Review Score</t>
  </si>
  <si>
    <t>Review Recommendation</t>
  </si>
  <si>
    <t>Priority Ranking</t>
  </si>
  <si>
    <t>Amount Requested</t>
  </si>
  <si>
    <t>Review Comments</t>
  </si>
  <si>
    <t>Community Leadership Academy</t>
  </si>
  <si>
    <t>YES</t>
  </si>
  <si>
    <t>11/9 - A&amp;T reqstd, email sent to Tina Jajdelski. EO 
11/17 - Sent follow up email to Tina Jajdelski, requesting status of A&amp;T form. EO
11/18 - Per Tina Jajdelski, district is awaiting A&amp;T signature from CSI. EO</t>
  </si>
  <si>
    <t>Revisions Needed</t>
  </si>
  <si>
    <t>No Ranking</t>
  </si>
  <si>
    <t xml:space="preserve">Additional detail is needed.
It is unclear why no provider was selected or described. The applicant did not provide information to determine if any providers were researched and/or consulted. Please address what providers the school looked into. Explain why the school is unable to access the existing programs that are providing services for students and teachers.
It is unclear how the need for 20 hotspots was determined. Describe the remaining need for students and staff, including:
•        the quantity and cost per unit;
•        how long the service will be provided;
•        the proposed solution to meet the needs identified; and
•        an estimated total cost of services/devices.
Work with the selected provider to determine the upload/download speeds for devices. 
</t>
  </si>
  <si>
    <t>Ouray R-1</t>
  </si>
  <si>
    <t>11/9 - A&amp;T reqstd, email sent to Jaceson Cole. EO 
11/11- District awaiting signature from board president, will submit 11/17. EO</t>
  </si>
  <si>
    <t>Funded with Changes</t>
  </si>
  <si>
    <t xml:space="preserve">Clearly identified and described need. 
No additional clarification or changes required. </t>
  </si>
  <si>
    <t>Calhan RJ-1</t>
  </si>
  <si>
    <t>11/9 - A&amp;T reqstd, email sent to David Slothower. EO 
11/17 - Sent follow up email to David Slothower, requesting status of A&amp;T form. EO</t>
  </si>
  <si>
    <t xml:space="preserve">Funded  </t>
  </si>
  <si>
    <t>Clearly articulated need and solution
No clarifications or changes required</t>
  </si>
  <si>
    <t>Salida R-32</t>
  </si>
  <si>
    <t>11/2 - A&amp;T reqstd, email sent to William Strokesberry. EO</t>
  </si>
  <si>
    <t xml:space="preserve">Please check-in with ATT representative on any new offerings that may be more cost effective. Also clarify the upload/download speeds on program selected.  
Clarify whether or not the applicant will be participating in T-Mobile’s Project 100 Million. </t>
  </si>
  <si>
    <t>Clear Creek RE-1</t>
  </si>
  <si>
    <t xml:space="preserve">Plan would be strengthened with additional detail, including how the applicant determine the numver of students that lack service. It is unclear how many Sky Roam hotspots are being used. Provide additional information to quantify need and describe how the need for these services was determined, including how the solution will meet the need and how long the services will be provided. 
Confirm with T-Mobile on what the upload/download speeds are for the program selected.  </t>
  </si>
  <si>
    <t>Harrison 2</t>
  </si>
  <si>
    <t xml:space="preserve">When completing the budget, provide the name of the provider selected for purchase of the 60 additional hotspots. 
Provide additional description as to why the 60 additional hotspots are needed. 
Application did not identify the bandwidth speed for devices to be purchased. Work with the selected provider to determine the upload/download speeds and provide to CDE. </t>
  </si>
  <si>
    <t>Weldon Valley RE-20J</t>
  </si>
  <si>
    <t xml:space="preserve">Application would be strengthened with additional information regarding how need was identified for additional hotspots. 
Requested Laptops does not fit the scope of this grant an cannot be approved. 
Address what service you are currently accesssing through Viaero and indicate the number of students that are being connected. 
Work with selected provider on education discounted services that may be provided to meet the needs of students. Also Please work with the selected provider to determine the upload/download speed per device. </t>
  </si>
  <si>
    <t>Mapleton Public Schools</t>
  </si>
  <si>
    <t>11/9 - A&amp;T reqstd, email sent to Todd Pugliese. EO</t>
  </si>
  <si>
    <t xml:space="preserve">Describe how the amount of need was identified at each school. Has the entire population been survey to identify the need? Also, please indicate if you have talked to your Tmobile representative to determine how many hotspots you are eligible for. Under the T-Mobile Project 10 million plan, school districts have been afforded a rate of $14/mo for unlimited data. 
Please update the number of devices and students/staff that will be served based on the amount of the award. </t>
  </si>
  <si>
    <t>Sheridan 2</t>
  </si>
  <si>
    <t xml:space="preserve">Very well-rounded plan. Clearly detailed and logical plan. Applicant already has a solution that works and this will supplement to support more of their population. 
What was listed was a data cap, but the speed was needed in this section. Please work with Kajeet to provide the actual upload/download speed of the device. </t>
  </si>
  <si>
    <t>Cherry Creek</t>
  </si>
  <si>
    <t>10/30 - A&amp;T reqstd, email sent to Michael Giles, Cc Teresa Cummins &amp; Brad Arnold. EO</t>
  </si>
  <si>
    <t>Funded</t>
  </si>
  <si>
    <t xml:space="preserve">Thoughtful approach to provide services to students and families with multiple students requiring higher bandwidth within a household. This also ensures teachers have access. 
Please update the number of devices and students/staff that will be served based on the amount of the award. </t>
  </si>
  <si>
    <t>Archuleta 50JT</t>
  </si>
  <si>
    <t>11/9 - Archuleta submitted 3 applications, confirm no variance in data. EO
11/11 - NPS form outdated, from 5/21/19. EO</t>
  </si>
  <si>
    <t xml:space="preserve">They have defined what works and what doesn’t work for their community. 
Please update the numbers to demonstrate the impact of what this grant will support. 
The data provided under the bandwidth section is unclear. Please work with T-mobile to obtain the actual upload/download speeds. </t>
  </si>
  <si>
    <t>South Conejos RE-10</t>
  </si>
  <si>
    <t>10/29 - A&amp;T reqstd, email sent to Dr. Emma Rae Martinez, Cc Victoria Lopez. EO</t>
  </si>
  <si>
    <t xml:space="preserve">Clear description of need for fiber to houses and planning for longterm. Please update the number of devices and students/staff that will be served based on the amount of the award. </t>
  </si>
  <si>
    <t>Delta County</t>
  </si>
  <si>
    <t>10/29 - A&amp;T reqstd, email sent to Alicia Hancock, Cc Anthony Cooper &amp; Sam Cox. EO</t>
  </si>
  <si>
    <t xml:space="preserve">Clarify that you have confirmed with the companies that these services are available for these families.  
When completing the budget, clarify the breakdown of how many of the households are utilizing services from each company selected. 
Once solution is identified, clarify the bandwidth speed. </t>
  </si>
  <si>
    <t>STRIVE Prep</t>
  </si>
  <si>
    <t>11/9 - A&amp;T reqstd, email sent to Jeremiah Johnson, cc'd Tina Watson, Grace Howard. EO 
11/10 - District awaiting A&amp;T signature from DPS. EO
11/17 - Sent follow up email to Grace Howard, requesting status of A&amp;T. EO</t>
  </si>
  <si>
    <t xml:space="preserve">This grant term is for one year and the amount requested will be reduced based on the services being requested.
Clarify if the applicant is already leveraging Internet Essentials of if families are. If this hasn’t been leveraged, there may be some bandwidth issues for families with more than one student. 
Please update the number of devices and students/staff that will be served based on the amount of the award. </t>
  </si>
  <si>
    <t>Gunnison Watershed</t>
  </si>
  <si>
    <t>10/29 - A&amp;T reqstd, email sent to Leslie Nichols, Cc Ron Musick &amp; Katie Ghallagher. EO</t>
  </si>
  <si>
    <t xml:space="preserve">It appears the district may have participated in one or more of the programs listed in the application. However, no providers were selected. Please address which program you have pursued. Has it been deteremined that these three options are the only options available? If not, please work with OIT to determine if there are any other options available. 
For the solutions being proposed, please work with the providers in your area that offer discounted services for income qualified students. </t>
  </si>
  <si>
    <t>Poudre R-1</t>
  </si>
  <si>
    <t>11/9 - A&amp;T reqstd, email sent to Sandra Smyser, cc'd Daniel Starke, Dustin Reinstma. EO 
11/10 - District requested Superintendent sign A&amp;T, sent email to Kim for confirmation. Per Kim B., the Superintendent's signature and related documentation will suffice until the Board is able to sign.  EO
11/25 - Updated A&amp;T submitted with Board signature. EO</t>
  </si>
  <si>
    <t xml:space="preserve">Please work with the selected provider to determine the upload/download speed per device. 
Clarify if you are intending to use CCSG funding to pay for services with the expiration of CARES Act funding. Please update the number of devices and students/staff that will be served based on the amount of the award. </t>
  </si>
  <si>
    <t>Montezuma-Cortez RE-1</t>
  </si>
  <si>
    <t>Please explain why there is no longer access to the Farmers Telecom. Were there any other options explored to provide services to students. 
Prior to award the applicant will need to work with CDE/OIT to determine if an alternate solution might be available given the high cost of the request. 
The award amount will be revised based on the solution.</t>
  </si>
  <si>
    <t>Weld County RE-1</t>
  </si>
  <si>
    <t xml:space="preserve">Please address if you will be accessing additional hotspots through Project10Million. If so, update the cost per unit within the budget. 
It is unclear where the 200 hotspots fit in. More detail needed to determine need. 
Address how need was determined for the purposes of this funding request. 
Work with selected provider to determine upload/download speeds for devices. </t>
  </si>
  <si>
    <t>Greeley-Evans 6</t>
  </si>
  <si>
    <t xml:space="preserve">Clear and well described need. 
It is unclear how the $15,000 amount was determined. Within the budget, adjust the quantity to align with the application request. </t>
  </si>
  <si>
    <t>St. Vrain Valley</t>
  </si>
  <si>
    <t xml:space="preserve">Throughly explained request. Creating wifi infrastructure. 
Provide the actual upload/download speeds per home. 
Unclear information provided regarded bandwidth capability. Additional information is needed about the solution proposed. We would like to schedule a call to discuss the equipment that will be purchased and the capacity for upload/download speeds. 
</t>
  </si>
  <si>
    <t>Centennial RE-1</t>
  </si>
  <si>
    <t xml:space="preserve">Clear and thorough detail
When completing the budget workbook, please include the cost breakdowns. 
Clarify if homes need some sort of reciever and is this included in the cost. 
Clarify how students will access this new service and who will have access to this wifi bandwidth. 
Clarify bandwidth speed. </t>
  </si>
  <si>
    <t>Roaring Fork RE-1</t>
  </si>
  <si>
    <t>10/29 - A&amp;T reqstd, email sent to Jeff Gatlin. EO</t>
  </si>
  <si>
    <t xml:space="preserve">Clear and thorough description of community need and plan. 
Please address where the additional funding (above the $150,000 funded through this request) will come from to complete the project.
Address if the solution be able to be turned up with additional funding. Indicate where the radios will be distributed to reach the number of students you would like to connect with. 
Provide additional description in what is included in the ‘cutting edge technology’ including what technology will be used to create the solution.
Clarify the bandwidth for the antenna. Is this what each student will experience or if it is the total bandwidth? </t>
  </si>
  <si>
    <t>Lake County</t>
  </si>
  <si>
    <t>10/29 - A&amp;T reqstd, email sent to Bethany Massey, Cc Carlye Sayler. EO</t>
  </si>
  <si>
    <t xml:space="preserve">It is unclear how the entire district will be served. 
Address if you will be able to stand up this network to connect students with the amount requested in this application. Please indicate the quantity and cost per unit to reflect the equipment needed through these funds. Also indicate the number of hotspots that will be purchased. 
Indicate the upload/download speed that each student should expect. </t>
  </si>
  <si>
    <t>Center 26JT</t>
  </si>
  <si>
    <t xml:space="preserve">Provide a description of services that will be provided to students and for how long.  
Clarify how the 250 students/staff were identified. </t>
  </si>
  <si>
    <t>Boulder Valley</t>
  </si>
  <si>
    <t xml:space="preserve">Thorough description of their plan. No clarification needed. </t>
  </si>
  <si>
    <t>Primero</t>
  </si>
  <si>
    <t>NA</t>
  </si>
  <si>
    <t>10/29 - A&amp;T reqstd, email sent to Richard Garrison, Cc Bill Naccarato &amp; Eric Davies. EO
11/17 - Sent follow up email requesting status of A&amp;T form. EO</t>
  </si>
  <si>
    <t>Not Scored - Revision Needed</t>
  </si>
  <si>
    <t xml:space="preserve">Before we can move forward with the evaluation of the proposal, more information is needed. The intent of this funding is not intended to fund the district’s E-Rate non-discount share. It is unclear how this will connect to the students rather than the school. Please describe how this solution will support the development of broadband infrastruction to support student and teacher connections outside of the school building. </t>
  </si>
  <si>
    <t>Cripple Creek Victor RE-1</t>
  </si>
  <si>
    <t>Not Scored - revisions needed before score can be determined</t>
  </si>
  <si>
    <t>Staff salary, devices and curriculum fall outside the scope of this opportunity. Please revise and resubmit the request to fit within the intent of this opportunity, to meet connectivity needs such as: 
●        Access to internet connectivity for students and staff
●        Internet capable devices
●        Data Plans
●        WiFi Towers
●        Mobile Hotspots 
●        Satellite connections
●        Other creative solutions to bring access to students in communities where services are not available
When revising, provide a detailed description of the services that would be provided (i.e., hotpots or monthly service charges). Please note that the award amount will be adjusted based on the solution that will be provided.</t>
  </si>
  <si>
    <t>Name of Authorizor</t>
  </si>
  <si>
    <t>Birth-5</t>
  </si>
  <si>
    <t>Kinder-3rd</t>
  </si>
  <si>
    <t>4-12th</t>
  </si>
  <si>
    <t>Admin/Indirect</t>
  </si>
  <si>
    <t>Percentage</t>
  </si>
  <si>
    <t>Literacy Consultant and Coaching (external)</t>
  </si>
  <si>
    <t>Professional development for teachers and admins on the Science of Teaching Reading and language development</t>
  </si>
  <si>
    <t>Curriculum, instructional materials and evaluation tools purchase (must be pre-approved by CDE)</t>
  </si>
  <si>
    <t>Limited travel associated with PD (must be approved by CDE first)</t>
  </si>
  <si>
    <t>Supplies/costs associated with parent and family engagement</t>
  </si>
  <si>
    <t>District Number</t>
  </si>
  <si>
    <t>District Name</t>
  </si>
  <si>
    <t>Admin Costs</t>
  </si>
  <si>
    <t>Evaluation of existing structures, practices and instructional materials to ensure they are evidence based</t>
  </si>
  <si>
    <t>Sustainability planning beyond grant funding</t>
  </si>
  <si>
    <t xml:space="preserve">Costs associated with participation in local and/or regional Communities of Practice </t>
  </si>
  <si>
    <t>Support expansion of early reading risk identification (allowed in Birth-5 ONLY)</t>
  </si>
  <si>
    <t>Collaboration with K-12 Feeder System (allowed in Birth-5 ONLY)</t>
  </si>
  <si>
    <t xml:space="preserve"> </t>
  </si>
  <si>
    <t>Applicants should be aware of the Federal Requirement that costs be allocated by the following formula: Birth-5 - (15%) K-3 –(40%) 4th-12th –(40%) Admin - (5%)</t>
  </si>
  <si>
    <t>Tutorial</t>
  </si>
  <si>
    <t>Kinder-5th</t>
  </si>
  <si>
    <t>6-12th</t>
  </si>
  <si>
    <t>Grant Code 5371 Source Code 4000</t>
  </si>
  <si>
    <t>Indirect Costs</t>
  </si>
  <si>
    <t>Indirect Cost Rate Maximum</t>
  </si>
  <si>
    <t>Colorado Comprehensive Literacy State Development</t>
  </si>
  <si>
    <t>CLSD Program Contact:</t>
  </si>
  <si>
    <t>Stacey Smith: Smith_S@cde.state.co.us</t>
  </si>
  <si>
    <t>Instructional Program - Salaries (0100)</t>
  </si>
  <si>
    <t>Instructional Program - Benefits (0200)</t>
  </si>
  <si>
    <t>Salaries (0100)</t>
  </si>
  <si>
    <t>Benefits (0200)</t>
  </si>
  <si>
    <t>Adams Arapahoe 28J</t>
  </si>
  <si>
    <t>Cherry Creek School District 5</t>
  </si>
  <si>
    <t>Harrison School District 2</t>
  </si>
  <si>
    <t>Lake County School District R-1</t>
  </si>
  <si>
    <t>Lewis Palmer</t>
  </si>
  <si>
    <t>Pueblo 70</t>
  </si>
  <si>
    <t>St. Vrain Valley School District RE-1J</t>
  </si>
  <si>
    <t>Telluride School District R-1</t>
  </si>
  <si>
    <t>Anna Friedman: Friedman_A@cde.sate.co.us</t>
  </si>
  <si>
    <t>Instructional Program -  Non-Capitalized Equipment (0735)</t>
  </si>
  <si>
    <t>Instructional - Salaries (0100)</t>
  </si>
  <si>
    <t>Instructional - Benefits (0200)</t>
  </si>
  <si>
    <t>Instructional - Purchased Professional &amp; Technical Services (0300)</t>
  </si>
  <si>
    <t>Instructional - Other Purchased Services (0500)</t>
  </si>
  <si>
    <t>Instructional - Supplies (0600)</t>
  </si>
  <si>
    <t>Support - Purchased Professional &amp; Technical Services (0300)</t>
  </si>
  <si>
    <t>Support - Other Purchased Services (0500)</t>
  </si>
  <si>
    <t>Support - Supplies (0600)</t>
  </si>
  <si>
    <t>Instructional - Non-Capitalized Equipment (0735)</t>
  </si>
  <si>
    <t>Support - Non-Capitalized Equipment (0735)</t>
  </si>
  <si>
    <t>Example line - do not edit.</t>
  </si>
  <si>
    <t>Non-Instructional Staff (internal, with CDE approval)</t>
  </si>
  <si>
    <t>IFR Actual YTD Direct Expenses</t>
  </si>
  <si>
    <t>IFR Actual YTD Indirect/Admin</t>
  </si>
  <si>
    <t>AFR Actual YTD Direct Expenses</t>
  </si>
  <si>
    <t>AFR Actual YTD Indirect/Admin</t>
  </si>
  <si>
    <t>Admin/Indirect Costs</t>
  </si>
  <si>
    <t>Admin Costs: Limit to 5%</t>
  </si>
  <si>
    <t>Colorado Comprehensive State Literacy</t>
  </si>
  <si>
    <t>Grant Code 5371</t>
  </si>
  <si>
    <t>Travel - Mileage Reimbursement</t>
  </si>
  <si>
    <t>YTD Spending %</t>
  </si>
  <si>
    <t xml:space="preserve">Admin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</si>
</sst>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mm/dd/yy;@"/>
    <numFmt numFmtId="168" formatCode="&quot;$&quot;#,##0.00"/>
    <numFmt numFmtId="169" formatCode="0000"/>
    <numFmt numFmtId="170" formatCode="m/d/yy"/>
    <numFmt numFmtId="171" formatCode="&quot;$&quot;#,##0"/>
  </numFmts>
  <fonts count="28">
    <font>
      <sz val="10"/>
      <name val="Arial"/>
    </font>
    <font>
      <sz val="11"/>
      <color theme="1"/>
      <name val="Calibri"/>
      <family val="2"/>
      <scheme val="minor"/>
    </font>
    <font>
      <sz val="10"/>
      <name val="Arial"/>
      <family val="2"/>
    </font>
    <font>
      <sz val="8"/>
      <name val="Arial"/>
      <family val="2"/>
    </font>
    <font>
      <sz val="10"/>
      <name val="Geneva"/>
    </font>
    <font>
      <u/>
      <sz val="10"/>
      <color indexed="12"/>
      <name val="Arial"/>
      <family val="2"/>
    </font>
    <font>
      <sz val="10"/>
      <name val="Arial"/>
      <family val="2"/>
    </font>
    <font>
      <sz val="12"/>
      <name val="Arial"/>
      <family val="2"/>
    </font>
    <font>
      <sz val="10"/>
      <name val="Arial"/>
      <family val="2"/>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indexed="22"/>
      <name val="Calibri"/>
      <family val="2"/>
      <scheme val="minor"/>
    </font>
    <font>
      <b/>
      <sz val="12"/>
      <name val="Calibri"/>
      <family val="2"/>
      <scheme val="minor"/>
    </font>
    <font>
      <b/>
      <u/>
      <sz val="10"/>
      <name val="Calibri"/>
      <family val="2"/>
      <scheme val="minor"/>
    </font>
    <font>
      <u/>
      <sz val="10"/>
      <color indexed="12"/>
      <name val="Calibri"/>
      <family val="2"/>
      <scheme val="minor"/>
    </font>
    <font>
      <sz val="10"/>
      <color rgb="FF201F1E"/>
      <name val="Calibri"/>
      <family val="2"/>
      <scheme val="minor"/>
    </font>
    <font>
      <b/>
      <sz val="10"/>
      <color theme="1"/>
      <name val="Calibri"/>
      <family val="2"/>
      <scheme val="minor"/>
    </font>
    <font>
      <b/>
      <u/>
      <sz val="10"/>
      <color theme="1"/>
      <name val="Calibri"/>
      <family val="2"/>
      <scheme val="minor"/>
    </font>
    <font>
      <sz val="10"/>
      <color rgb="FF333333"/>
      <name val="Calibri"/>
      <family val="2"/>
      <scheme val="minor"/>
    </font>
    <font>
      <sz val="10"/>
      <color rgb="FF454545"/>
      <name val="Calibri"/>
      <family val="2"/>
      <scheme val="minor"/>
    </font>
    <font>
      <strike/>
      <sz val="10"/>
      <color rgb="FF454545"/>
      <name val="Calibri"/>
      <family val="2"/>
      <scheme val="minor"/>
    </font>
    <font>
      <b/>
      <sz val="10"/>
      <color rgb="FFFF0000"/>
      <name val="Calibri"/>
      <family val="2"/>
      <scheme val="minor"/>
    </font>
    <font>
      <sz val="10"/>
      <color rgb="FF000000"/>
      <name val="Arial"/>
      <family val="2"/>
    </font>
    <font>
      <b/>
      <sz val="10"/>
      <name val="Arial"/>
      <family val="2"/>
    </font>
    <font>
      <b/>
      <sz val="11"/>
      <color rgb="FF000000"/>
      <name val="Arial"/>
      <family val="2"/>
    </font>
    <font>
      <sz val="11"/>
      <color rgb="FF262626"/>
      <name val="Calibri"/>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E7E5E5"/>
      </patternFill>
    </fill>
    <fill>
      <patternFill patternType="solid">
        <fgColor theme="0" tint="-0.249977111117893"/>
        <bgColor indexed="64"/>
      </patternFill>
    </fill>
    <fill>
      <patternFill patternType="solid">
        <fgColor rgb="FFBDD6EE"/>
        <bgColor rgb="FFBDD6EE"/>
      </patternFill>
    </fill>
    <fill>
      <patternFill patternType="solid">
        <fgColor rgb="FFFFFFFF"/>
        <bgColor rgb="FFFFFFFF"/>
      </patternFill>
    </fill>
    <fill>
      <patternFill patternType="solid">
        <fgColor rgb="FFB4A7D6"/>
        <bgColor rgb="FFB4A7D6"/>
      </patternFill>
    </fill>
    <fill>
      <patternFill patternType="solid">
        <fgColor rgb="FFFFF2CC"/>
        <bgColor rgb="FFFFF2CC"/>
      </patternFill>
    </fill>
    <fill>
      <patternFill patternType="solid">
        <fgColor rgb="FFFF00FF"/>
        <bgColor rgb="FFFF00FF"/>
      </patternFill>
    </fill>
    <fill>
      <patternFill patternType="solid">
        <fgColor theme="3"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C0C0C0"/>
      </left>
      <right style="medium">
        <color rgb="FFC0C0C0"/>
      </right>
      <top style="medium">
        <color rgb="FFC0C0C0"/>
      </top>
      <bottom style="medium">
        <color rgb="FFC0C0C0"/>
      </bottom>
      <diagonal/>
    </border>
    <border>
      <left style="medium">
        <color rgb="FFE2E2E2"/>
      </left>
      <right style="medium">
        <color rgb="FFE2E2E2"/>
      </right>
      <top style="medium">
        <color rgb="FFE2E2E2"/>
      </top>
      <bottom style="medium">
        <color rgb="FFE2E2E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43" fontId="2"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7" fillId="0" borderId="0"/>
    <xf numFmtId="0" fontId="9" fillId="0" borderId="0"/>
    <xf numFmtId="0" fontId="9" fillId="0" borderId="0"/>
    <xf numFmtId="0" fontId="9" fillId="0" borderId="0"/>
    <xf numFmtId="0" fontId="2" fillId="0" borderId="0"/>
    <xf numFmtId="0" fontId="4"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0" fontId="24" fillId="0" borderId="0"/>
    <xf numFmtId="43" fontId="24" fillId="0" borderId="0" applyFont="0" applyFill="0" applyBorder="0" applyAlignment="0" applyProtection="0"/>
  </cellStyleXfs>
  <cellXfs count="245">
    <xf numFmtId="0" fontId="0" fillId="0" borderId="0" xfId="0"/>
    <xf numFmtId="0" fontId="11" fillId="0" borderId="0" xfId="0" applyFont="1"/>
    <xf numFmtId="0" fontId="11" fillId="0" borderId="0" xfId="0" applyFont="1" applyAlignment="1">
      <alignment horizontal="right"/>
    </xf>
    <xf numFmtId="0" fontId="11" fillId="0" borderId="0" xfId="0" applyFont="1" applyAlignment="1">
      <alignment horizontal="center"/>
    </xf>
    <xf numFmtId="0" fontId="11" fillId="2" borderId="1" xfId="0" applyFont="1" applyFill="1" applyBorder="1" applyAlignment="1">
      <alignment horizontal="center"/>
    </xf>
    <xf numFmtId="0" fontId="11" fillId="2" borderId="1" xfId="0" applyFont="1" applyFill="1" applyBorder="1" applyAlignment="1">
      <alignment horizontal="center" wrapText="1"/>
    </xf>
    <xf numFmtId="3" fontId="11" fillId="2" borderId="1" xfId="0" applyNumberFormat="1" applyFont="1" applyFill="1" applyBorder="1"/>
    <xf numFmtId="0" fontId="13" fillId="0" borderId="0" xfId="0" applyFont="1"/>
    <xf numFmtId="0" fontId="11" fillId="4" borderId="0" xfId="0" applyFont="1" applyFill="1"/>
    <xf numFmtId="0" fontId="12" fillId="4" borderId="0" xfId="11" applyFont="1" applyFill="1" applyAlignment="1">
      <alignment horizontal="left"/>
    </xf>
    <xf numFmtId="0" fontId="12" fillId="4" borderId="3" xfId="11" applyFont="1" applyFill="1" applyBorder="1" applyAlignment="1">
      <alignment horizontal="left"/>
    </xf>
    <xf numFmtId="0" fontId="12" fillId="0" borderId="0" xfId="0" applyFont="1"/>
    <xf numFmtId="0" fontId="11" fillId="4" borderId="0" xfId="0" applyFont="1" applyFill="1" applyAlignment="1">
      <alignment horizontal="center"/>
    </xf>
    <xf numFmtId="0" fontId="11" fillId="4" borderId="0" xfId="0" quotePrefix="1" applyFont="1" applyFill="1" applyAlignment="1">
      <alignment horizontal="left"/>
    </xf>
    <xf numFmtId="3" fontId="11" fillId="4" borderId="0" xfId="0" applyNumberFormat="1" applyFont="1" applyFill="1"/>
    <xf numFmtId="0" fontId="12" fillId="4" borderId="0" xfId="0" quotePrefix="1" applyFont="1" applyFill="1" applyAlignment="1">
      <alignment horizontal="left"/>
    </xf>
    <xf numFmtId="0" fontId="15" fillId="4" borderId="0" xfId="0" applyFont="1" applyFill="1" applyAlignment="1">
      <alignment horizontal="left" indent="1"/>
    </xf>
    <xf numFmtId="0" fontId="12" fillId="4" borderId="0" xfId="0" applyFont="1" applyFill="1" applyAlignment="1">
      <alignment horizontal="center" wrapText="1"/>
    </xf>
    <xf numFmtId="167" fontId="12" fillId="4" borderId="0" xfId="0" applyNumberFormat="1" applyFont="1" applyFill="1"/>
    <xf numFmtId="0" fontId="12" fillId="4" borderId="1" xfId="0" applyFont="1" applyFill="1" applyBorder="1" applyAlignment="1">
      <alignment horizontal="center" vertical="center"/>
    </xf>
    <xf numFmtId="0" fontId="12" fillId="4" borderId="0" xfId="0" applyFont="1" applyFill="1" applyAlignment="1">
      <alignment horizontal="center" vertical="center" wrapText="1"/>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3" fontId="11" fillId="0" borderId="0" xfId="1" applyNumberFormat="1" applyFont="1" applyAlignment="1" applyProtection="1">
      <alignment wrapText="1"/>
      <protection locked="0"/>
    </xf>
    <xf numFmtId="165" fontId="11" fillId="0" borderId="0" xfId="3" quotePrefix="1" applyNumberFormat="1" applyFont="1" applyAlignment="1" applyProtection="1">
      <alignment horizontal="center"/>
      <protection locked="0"/>
    </xf>
    <xf numFmtId="165" fontId="11" fillId="0" borderId="0" xfId="3" applyNumberFormat="1" applyFont="1" applyAlignment="1"/>
    <xf numFmtId="0" fontId="11" fillId="0" borderId="0" xfId="0" applyFont="1" applyAlignment="1">
      <alignment wrapText="1"/>
    </xf>
    <xf numFmtId="0" fontId="11" fillId="2" borderId="0" xfId="0" applyFont="1" applyFill="1"/>
    <xf numFmtId="0" fontId="12" fillId="2" borderId="0" xfId="0" applyFont="1" applyFill="1"/>
    <xf numFmtId="0" fontId="11" fillId="4" borderId="0" xfId="0" applyFont="1" applyFill="1" applyAlignment="1">
      <alignment horizontal="right"/>
    </xf>
    <xf numFmtId="14" fontId="11" fillId="4" borderId="0" xfId="0" applyNumberFormat="1" applyFont="1" applyFill="1"/>
    <xf numFmtId="0" fontId="12" fillId="4" borderId="0" xfId="0" applyFont="1" applyFill="1" applyAlignment="1" applyProtection="1">
      <alignment horizontal="right" vertical="center"/>
      <protection locked="0"/>
    </xf>
    <xf numFmtId="0" fontId="12" fillId="4" borderId="0" xfId="0" applyFont="1" applyFill="1" applyAlignment="1">
      <alignment horizontal="right"/>
    </xf>
    <xf numFmtId="44" fontId="11" fillId="4" borderId="0" xfId="0" applyNumberFormat="1" applyFont="1" applyFill="1"/>
    <xf numFmtId="0" fontId="11" fillId="0" borderId="0" xfId="0" quotePrefix="1" applyFont="1" applyAlignment="1">
      <alignment horizontal="left"/>
    </xf>
    <xf numFmtId="0" fontId="11" fillId="4" borderId="0" xfId="0" applyFont="1" applyFill="1" applyAlignment="1" applyProtection="1">
      <alignment horizontal="left"/>
      <protection locked="0"/>
    </xf>
    <xf numFmtId="0" fontId="11" fillId="4" borderId="0" xfId="0" applyFont="1" applyFill="1" applyProtection="1">
      <protection locked="0"/>
    </xf>
    <xf numFmtId="0" fontId="15" fillId="4" borderId="0" xfId="0" quotePrefix="1" applyFont="1" applyFill="1" applyAlignment="1">
      <alignment horizontal="center"/>
    </xf>
    <xf numFmtId="0" fontId="15" fillId="4" borderId="0" xfId="0" applyFont="1" applyFill="1" applyAlignment="1">
      <alignment horizontal="right"/>
    </xf>
    <xf numFmtId="0" fontId="11" fillId="4" borderId="0" xfId="0" applyFont="1" applyFill="1" applyAlignment="1">
      <alignment horizontal="left"/>
    </xf>
    <xf numFmtId="0" fontId="18" fillId="6" borderId="0" xfId="0" applyFont="1" applyFill="1"/>
    <xf numFmtId="0" fontId="11" fillId="5" borderId="0" xfId="0" applyFont="1" applyFill="1"/>
    <xf numFmtId="0" fontId="19" fillId="0" borderId="0" xfId="0" applyFont="1" applyAlignment="1">
      <alignment horizontal="center" vertical="center"/>
    </xf>
    <xf numFmtId="0" fontId="10" fillId="0" borderId="0" xfId="0" applyFont="1" applyAlignment="1">
      <alignment horizontal="center" vertical="top"/>
    </xf>
    <xf numFmtId="0" fontId="20" fillId="7" borderId="8" xfId="0" applyFont="1" applyFill="1" applyBorder="1" applyAlignment="1">
      <alignment horizontal="center" vertical="top"/>
    </xf>
    <xf numFmtId="0" fontId="21" fillId="0" borderId="9" xfId="0" applyFont="1" applyBorder="1" applyAlignment="1">
      <alignment horizontal="center" vertical="top"/>
    </xf>
    <xf numFmtId="0" fontId="21" fillId="0" borderId="9" xfId="0" applyFont="1" applyBorder="1" applyAlignment="1">
      <alignment horizontal="left" vertical="top"/>
    </xf>
    <xf numFmtId="4" fontId="21" fillId="0" borderId="9" xfId="0" applyNumberFormat="1" applyFont="1" applyBorder="1" applyAlignment="1">
      <alignment horizontal="center" vertical="top"/>
    </xf>
    <xf numFmtId="0" fontId="22" fillId="5" borderId="9" xfId="0" applyFont="1" applyFill="1" applyBorder="1" applyAlignment="1">
      <alignment horizontal="center" vertical="top"/>
    </xf>
    <xf numFmtId="4" fontId="22" fillId="5" borderId="9" xfId="0" applyNumberFormat="1" applyFont="1" applyFill="1" applyBorder="1" applyAlignment="1">
      <alignment horizontal="center" vertical="top"/>
    </xf>
    <xf numFmtId="0" fontId="21" fillId="5" borderId="9" xfId="0" applyFont="1" applyFill="1" applyBorder="1" applyAlignment="1">
      <alignment horizontal="center" vertical="top"/>
    </xf>
    <xf numFmtId="4" fontId="21" fillId="5" borderId="9" xfId="0" applyNumberFormat="1" applyFont="1" applyFill="1" applyBorder="1" applyAlignment="1">
      <alignment horizontal="center" vertical="top"/>
    </xf>
    <xf numFmtId="10" fontId="21" fillId="0" borderId="9" xfId="12" applyNumberFormat="1" applyFont="1" applyBorder="1" applyAlignment="1">
      <alignment horizontal="center" vertical="top"/>
    </xf>
    <xf numFmtId="0" fontId="21" fillId="5" borderId="0" xfId="0" applyFont="1" applyFill="1" applyAlignment="1">
      <alignment horizontal="center" vertical="top"/>
    </xf>
    <xf numFmtId="4" fontId="21" fillId="5" borderId="0" xfId="0" applyNumberFormat="1" applyFont="1" applyFill="1" applyAlignment="1">
      <alignment horizontal="center" vertical="top"/>
    </xf>
    <xf numFmtId="18" fontId="12" fillId="2" borderId="0" xfId="0" applyNumberFormat="1" applyFont="1" applyFill="1"/>
    <xf numFmtId="44" fontId="11" fillId="0" borderId="0" xfId="3" applyFont="1" applyAlignment="1" applyProtection="1">
      <alignment wrapText="1"/>
      <protection locked="0"/>
    </xf>
    <xf numFmtId="44" fontId="11" fillId="0" borderId="0" xfId="3" applyFont="1" applyAlignment="1" applyProtection="1">
      <alignment vertical="center" wrapText="1"/>
      <protection locked="0"/>
    </xf>
    <xf numFmtId="44" fontId="11" fillId="0" borderId="0" xfId="3" applyFont="1" applyAlignment="1"/>
    <xf numFmtId="0" fontId="11" fillId="4" borderId="0" xfId="0" applyFont="1" applyFill="1" applyAlignment="1" applyProtection="1">
      <alignment wrapText="1"/>
      <protection locked="0"/>
    </xf>
    <xf numFmtId="44" fontId="11" fillId="4" borderId="0" xfId="3" applyFont="1" applyFill="1" applyAlignment="1" applyProtection="1">
      <alignment wrapText="1"/>
      <protection locked="0"/>
    </xf>
    <xf numFmtId="44" fontId="11" fillId="4" borderId="0" xfId="3" applyFont="1" applyFill="1" applyAlignment="1" applyProtection="1">
      <alignment vertical="center" wrapText="1"/>
      <protection locked="0"/>
    </xf>
    <xf numFmtId="165" fontId="11" fillId="4" borderId="0" xfId="3" quotePrefix="1" applyNumberFormat="1" applyFont="1" applyFill="1" applyAlignment="1" applyProtection="1">
      <alignment horizontal="center"/>
      <protection locked="0"/>
    </xf>
    <xf numFmtId="3" fontId="11" fillId="4" borderId="0" xfId="1" applyNumberFormat="1" applyFont="1" applyFill="1" applyAlignment="1" applyProtection="1">
      <alignment wrapText="1"/>
      <protection locked="0"/>
    </xf>
    <xf numFmtId="0" fontId="12" fillId="4" borderId="0" xfId="0" applyFont="1" applyFill="1" applyAlignment="1">
      <alignment horizontal="center" vertical="center"/>
    </xf>
    <xf numFmtId="44" fontId="12" fillId="4" borderId="0" xfId="3" applyFont="1" applyFill="1" applyBorder="1"/>
    <xf numFmtId="0" fontId="11" fillId="4" borderId="0" xfId="0" applyFont="1" applyFill="1" applyAlignment="1">
      <alignment horizontal="center" vertical="center"/>
    </xf>
    <xf numFmtId="0" fontId="11" fillId="4" borderId="0" xfId="0" quotePrefix="1" applyFont="1" applyFill="1" applyAlignment="1">
      <alignment horizontal="center"/>
    </xf>
    <xf numFmtId="0" fontId="16" fillId="4" borderId="0" xfId="4" applyFont="1" applyFill="1" applyBorder="1" applyAlignment="1" applyProtection="1">
      <alignment horizontal="center"/>
      <protection locked="0"/>
    </xf>
    <xf numFmtId="0" fontId="11" fillId="4" borderId="0" xfId="0" quotePrefix="1" applyFont="1" applyFill="1"/>
    <xf numFmtId="166" fontId="14" fillId="4" borderId="0" xfId="1" quotePrefix="1" applyNumberFormat="1" applyFont="1" applyFill="1" applyBorder="1" applyAlignment="1"/>
    <xf numFmtId="166" fontId="14" fillId="4" borderId="0" xfId="1" applyNumberFormat="1" applyFont="1" applyFill="1" applyBorder="1" applyAlignment="1"/>
    <xf numFmtId="165" fontId="11" fillId="0" borderId="0" xfId="3" applyNumberFormat="1" applyFont="1" applyAlignment="1" applyProtection="1">
      <alignment horizontal="center"/>
      <protection locked="0"/>
    </xf>
    <xf numFmtId="0" fontId="12" fillId="4" borderId="1" xfId="0" applyFont="1" applyFill="1" applyBorder="1" applyAlignment="1">
      <alignment horizontal="center"/>
    </xf>
    <xf numFmtId="0" fontId="12" fillId="4" borderId="1" xfId="3" applyNumberFormat="1" applyFont="1" applyFill="1" applyBorder="1" applyAlignment="1">
      <alignment horizontal="center"/>
    </xf>
    <xf numFmtId="0" fontId="12" fillId="4" borderId="1" xfId="1" applyNumberFormat="1" applyFont="1" applyFill="1" applyBorder="1" applyAlignment="1">
      <alignment horizontal="center"/>
    </xf>
    <xf numFmtId="0" fontId="12" fillId="4" borderId="0" xfId="0" applyFont="1" applyFill="1"/>
    <xf numFmtId="164" fontId="12" fillId="4" borderId="1" xfId="0" applyNumberFormat="1" applyFont="1" applyFill="1" applyBorder="1" applyAlignment="1">
      <alignment horizontal="center" wrapText="1"/>
    </xf>
    <xf numFmtId="44" fontId="12" fillId="4" borderId="1" xfId="3" applyFont="1" applyFill="1" applyBorder="1" applyAlignment="1">
      <alignment horizontal="center" wrapText="1"/>
    </xf>
    <xf numFmtId="0" fontId="12" fillId="4" borderId="1" xfId="0" applyFont="1" applyFill="1" applyBorder="1" applyAlignment="1">
      <alignment horizontal="center" wrapText="1"/>
    </xf>
    <xf numFmtId="166" fontId="12" fillId="4" borderId="1" xfId="1" applyNumberFormat="1" applyFont="1" applyFill="1" applyBorder="1" applyAlignment="1">
      <alignment horizontal="center" wrapText="1"/>
    </xf>
    <xf numFmtId="0" fontId="10" fillId="4" borderId="0" xfId="9" applyFont="1" applyFill="1"/>
    <xf numFmtId="0" fontId="10" fillId="4" borderId="0" xfId="9" applyFont="1" applyFill="1" applyProtection="1">
      <protection hidden="1"/>
    </xf>
    <xf numFmtId="3" fontId="10" fillId="4" borderId="0" xfId="9" applyNumberFormat="1" applyFont="1" applyFill="1" applyProtection="1">
      <protection hidden="1"/>
    </xf>
    <xf numFmtId="0" fontId="18" fillId="4" borderId="0" xfId="9" applyFont="1" applyFill="1" applyProtection="1">
      <protection hidden="1"/>
    </xf>
    <xf numFmtId="3" fontId="18" fillId="4" borderId="0" xfId="9" applyNumberFormat="1" applyFont="1" applyFill="1" applyProtection="1">
      <protection hidden="1"/>
    </xf>
    <xf numFmtId="0" fontId="10" fillId="4" borderId="0" xfId="9" applyFont="1" applyFill="1" applyAlignment="1" applyProtection="1">
      <alignment horizontal="right"/>
      <protection hidden="1"/>
    </xf>
    <xf numFmtId="0" fontId="18" fillId="4" borderId="1" xfId="9" applyFont="1" applyFill="1" applyBorder="1" applyAlignment="1" applyProtection="1">
      <alignment horizontal="center"/>
      <protection hidden="1"/>
    </xf>
    <xf numFmtId="0" fontId="10" fillId="4" borderId="0" xfId="9" applyFont="1" applyFill="1" applyProtection="1">
      <protection locked="0"/>
    </xf>
    <xf numFmtId="44" fontId="11" fillId="2" borderId="1" xfId="3" applyFont="1" applyFill="1" applyBorder="1"/>
    <xf numFmtId="165" fontId="11" fillId="4" borderId="0" xfId="3" applyNumberFormat="1" applyFont="1" applyFill="1" applyBorder="1"/>
    <xf numFmtId="165" fontId="10" fillId="4" borderId="2" xfId="3" applyNumberFormat="1" applyFont="1" applyFill="1" applyBorder="1" applyProtection="1">
      <protection hidden="1"/>
    </xf>
    <xf numFmtId="165" fontId="10" fillId="4" borderId="12" xfId="3" applyNumberFormat="1" applyFont="1" applyFill="1" applyBorder="1" applyProtection="1">
      <protection hidden="1"/>
    </xf>
    <xf numFmtId="0" fontId="25" fillId="9" borderId="13" xfId="15" applyFont="1" applyFill="1" applyBorder="1" applyAlignment="1">
      <alignment horizontal="center" wrapText="1"/>
    </xf>
    <xf numFmtId="0" fontId="26" fillId="10" borderId="13" xfId="15" applyFont="1" applyFill="1" applyBorder="1" applyAlignment="1">
      <alignment horizontal="center" wrapText="1"/>
    </xf>
    <xf numFmtId="0" fontId="25" fillId="10" borderId="0" xfId="15" applyFont="1" applyFill="1" applyAlignment="1">
      <alignment horizontal="center" wrapText="1"/>
    </xf>
    <xf numFmtId="43" fontId="25" fillId="10" borderId="0" xfId="16" applyFont="1" applyFill="1" applyAlignment="1">
      <alignment horizontal="center" wrapText="1"/>
    </xf>
    <xf numFmtId="0" fontId="26" fillId="10" borderId="0" xfId="15" applyFont="1" applyFill="1" applyAlignment="1">
      <alignment horizontal="center" wrapText="1"/>
    </xf>
    <xf numFmtId="0" fontId="24" fillId="0" borderId="0" xfId="15"/>
    <xf numFmtId="0" fontId="25" fillId="0" borderId="13" xfId="15" applyFont="1" applyBorder="1"/>
    <xf numFmtId="168" fontId="26" fillId="10" borderId="13" xfId="15" applyNumberFormat="1" applyFont="1" applyFill="1" applyBorder="1" applyAlignment="1">
      <alignment horizontal="center" wrapText="1"/>
    </xf>
    <xf numFmtId="0" fontId="25" fillId="10" borderId="13" xfId="15" applyFont="1" applyFill="1" applyBorder="1" applyAlignment="1">
      <alignment horizontal="center" wrapText="1"/>
    </xf>
    <xf numFmtId="0" fontId="26" fillId="9" borderId="14" xfId="15" applyFont="1" applyFill="1" applyBorder="1" applyAlignment="1">
      <alignment horizontal="center" wrapText="1"/>
    </xf>
    <xf numFmtId="0" fontId="26" fillId="9" borderId="13" xfId="15" applyFont="1" applyFill="1" applyBorder="1" applyAlignment="1">
      <alignment horizontal="center" wrapText="1"/>
    </xf>
    <xf numFmtId="169" fontId="26" fillId="9" borderId="13" xfId="15" applyNumberFormat="1" applyFont="1" applyFill="1" applyBorder="1" applyAlignment="1">
      <alignment horizontal="center" vertical="center" wrapText="1"/>
    </xf>
    <xf numFmtId="0" fontId="26" fillId="9" borderId="13" xfId="15" applyFont="1" applyFill="1" applyBorder="1" applyAlignment="1">
      <alignment horizontal="center" vertical="center" wrapText="1"/>
    </xf>
    <xf numFmtId="0" fontId="26" fillId="11" borderId="13" xfId="15" applyFont="1" applyFill="1" applyBorder="1" applyAlignment="1">
      <alignment horizontal="center" vertical="center" wrapText="1"/>
    </xf>
    <xf numFmtId="43" fontId="26" fillId="11" borderId="13" xfId="16" applyFont="1" applyFill="1" applyBorder="1" applyAlignment="1">
      <alignment horizontal="center" vertical="center" wrapText="1"/>
    </xf>
    <xf numFmtId="0" fontId="26" fillId="12" borderId="13" xfId="15" applyFont="1" applyFill="1" applyBorder="1" applyAlignment="1">
      <alignment horizontal="center" vertical="center" wrapText="1"/>
    </xf>
    <xf numFmtId="0" fontId="26" fillId="13" borderId="0" xfId="15" applyFont="1" applyFill="1" applyAlignment="1">
      <alignment horizontal="center" vertical="center" wrapText="1"/>
    </xf>
    <xf numFmtId="169" fontId="24" fillId="10" borderId="13" xfId="15" applyNumberFormat="1" applyFill="1" applyBorder="1" applyAlignment="1">
      <alignment horizontal="center" wrapText="1"/>
    </xf>
    <xf numFmtId="0" fontId="24" fillId="10" borderId="13" xfId="15" applyFill="1" applyBorder="1" applyAlignment="1">
      <alignment horizontal="left" wrapText="1"/>
    </xf>
    <xf numFmtId="170" fontId="24" fillId="10" borderId="13" xfId="15" applyNumberFormat="1" applyFill="1" applyBorder="1" applyAlignment="1">
      <alignment horizontal="center" wrapText="1"/>
    </xf>
    <xf numFmtId="0" fontId="2" fillId="0" borderId="13" xfId="15" applyFont="1" applyBorder="1" applyAlignment="1">
      <alignment horizontal="center" wrapText="1"/>
    </xf>
    <xf numFmtId="168" fontId="24" fillId="10" borderId="13" xfId="15" applyNumberFormat="1" applyFill="1" applyBorder="1" applyAlignment="1">
      <alignment horizontal="center" wrapText="1"/>
    </xf>
    <xf numFmtId="43" fontId="2" fillId="10" borderId="13" xfId="16" applyFont="1" applyFill="1" applyBorder="1" applyAlignment="1">
      <alignment horizontal="center" wrapText="1"/>
    </xf>
    <xf numFmtId="0" fontId="2" fillId="10" borderId="13" xfId="15" applyFont="1" applyFill="1" applyBorder="1" applyAlignment="1">
      <alignment horizontal="center" wrapText="1"/>
    </xf>
    <xf numFmtId="170" fontId="2" fillId="0" borderId="13" xfId="15" applyNumberFormat="1" applyFont="1" applyBorder="1" applyAlignment="1">
      <alignment wrapText="1"/>
    </xf>
    <xf numFmtId="0" fontId="2" fillId="0" borderId="13" xfId="15" applyFont="1" applyBorder="1" applyAlignment="1">
      <alignment wrapText="1"/>
    </xf>
    <xf numFmtId="0" fontId="2" fillId="0" borderId="0" xfId="15" applyFont="1" applyAlignment="1">
      <alignment wrapText="1"/>
    </xf>
    <xf numFmtId="171" fontId="2" fillId="0" borderId="0" xfId="15" applyNumberFormat="1" applyFont="1" applyAlignment="1">
      <alignment wrapText="1"/>
    </xf>
    <xf numFmtId="0" fontId="24" fillId="10" borderId="13" xfId="15" applyFill="1" applyBorder="1" applyAlignment="1">
      <alignment wrapText="1"/>
    </xf>
    <xf numFmtId="0" fontId="2" fillId="0" borderId="13" xfId="15" applyFont="1" applyBorder="1" applyAlignment="1">
      <alignment horizontal="center"/>
    </xf>
    <xf numFmtId="170" fontId="2" fillId="0" borderId="13" xfId="15" applyNumberFormat="1" applyFont="1" applyBorder="1" applyAlignment="1">
      <alignment horizontal="center"/>
    </xf>
    <xf numFmtId="168" fontId="2" fillId="0" borderId="0" xfId="15" applyNumberFormat="1" applyFont="1" applyAlignment="1">
      <alignment horizontal="center"/>
    </xf>
    <xf numFmtId="43" fontId="2" fillId="10" borderId="0" xfId="16" applyFont="1" applyFill="1" applyBorder="1" applyAlignment="1">
      <alignment horizontal="center" wrapText="1"/>
    </xf>
    <xf numFmtId="14" fontId="2" fillId="0" borderId="13" xfId="15" applyNumberFormat="1" applyFont="1" applyBorder="1" applyAlignment="1">
      <alignment wrapText="1"/>
    </xf>
    <xf numFmtId="170" fontId="2" fillId="10" borderId="13" xfId="15" applyNumberFormat="1" applyFont="1" applyFill="1" applyBorder="1" applyAlignment="1">
      <alignment horizontal="center" wrapText="1"/>
    </xf>
    <xf numFmtId="168" fontId="2" fillId="0" borderId="13" xfId="15" applyNumberFormat="1" applyFont="1" applyBorder="1" applyAlignment="1">
      <alignment horizontal="center"/>
    </xf>
    <xf numFmtId="0" fontId="2" fillId="10" borderId="15" xfId="15" applyFont="1" applyFill="1" applyBorder="1" applyAlignment="1">
      <alignment wrapText="1"/>
    </xf>
    <xf numFmtId="171" fontId="27" fillId="0" borderId="0" xfId="15" applyNumberFormat="1" applyFont="1"/>
    <xf numFmtId="0" fontId="2" fillId="10" borderId="13" xfId="15" applyFont="1" applyFill="1" applyBorder="1" applyAlignment="1">
      <alignment wrapText="1"/>
    </xf>
    <xf numFmtId="0" fontId="2" fillId="10" borderId="13" xfId="15" applyFont="1" applyFill="1" applyBorder="1" applyAlignment="1">
      <alignment horizontal="center"/>
    </xf>
    <xf numFmtId="0" fontId="2" fillId="10" borderId="16" xfId="15" applyFont="1" applyFill="1" applyBorder="1" applyAlignment="1">
      <alignment horizontal="center" wrapText="1"/>
    </xf>
    <xf numFmtId="0" fontId="2" fillId="10" borderId="15" xfId="15" applyFont="1" applyFill="1" applyBorder="1" applyAlignment="1">
      <alignment horizontal="center" wrapText="1"/>
    </xf>
    <xf numFmtId="0" fontId="2" fillId="10" borderId="0" xfId="15" applyFont="1" applyFill="1" applyAlignment="1">
      <alignment horizontal="center" wrapText="1"/>
    </xf>
    <xf numFmtId="0" fontId="2" fillId="10" borderId="13" xfId="15" applyFont="1" applyFill="1" applyBorder="1"/>
    <xf numFmtId="0" fontId="24" fillId="10" borderId="0" xfId="15" applyFill="1" applyAlignment="1">
      <alignment wrapText="1"/>
    </xf>
    <xf numFmtId="171" fontId="24" fillId="10" borderId="0" xfId="15" applyNumberFormat="1" applyFill="1" applyAlignment="1">
      <alignment wrapText="1"/>
    </xf>
    <xf numFmtId="43" fontId="0" fillId="0" borderId="0" xfId="16" applyFont="1" applyAlignment="1"/>
    <xf numFmtId="169" fontId="24" fillId="10" borderId="13" xfId="15" quotePrefix="1" applyNumberFormat="1" applyFill="1" applyBorder="1" applyAlignment="1">
      <alignment horizontal="center" wrapText="1"/>
    </xf>
    <xf numFmtId="43" fontId="11" fillId="0" borderId="0" xfId="1" applyFont="1"/>
    <xf numFmtId="165" fontId="11" fillId="0" borderId="0" xfId="3" applyNumberFormat="1" applyFont="1" applyAlignment="1" applyProtection="1"/>
    <xf numFmtId="0" fontId="15" fillId="4" borderId="0" xfId="0" quotePrefix="1" applyFont="1" applyFill="1"/>
    <xf numFmtId="0" fontId="12" fillId="4" borderId="0" xfId="0" applyFont="1" applyFill="1" applyAlignment="1">
      <alignment horizontal="center"/>
    </xf>
    <xf numFmtId="165" fontId="12" fillId="4" borderId="0" xfId="3" applyNumberFormat="1" applyFont="1" applyFill="1" applyBorder="1"/>
    <xf numFmtId="0" fontId="18" fillId="0" borderId="10" xfId="0" applyFont="1" applyBorder="1"/>
    <xf numFmtId="0" fontId="18" fillId="0" borderId="11" xfId="0" applyFont="1" applyBorder="1"/>
    <xf numFmtId="10" fontId="11" fillId="4" borderId="1" xfId="12" applyNumberFormat="1" applyFont="1" applyFill="1" applyBorder="1"/>
    <xf numFmtId="0" fontId="11" fillId="4" borderId="3" xfId="11" applyFont="1" applyFill="1" applyBorder="1"/>
    <xf numFmtId="14" fontId="12" fillId="4" borderId="0" xfId="11" applyNumberFormat="1" applyFont="1" applyFill="1" applyAlignment="1">
      <alignment horizontal="right"/>
    </xf>
    <xf numFmtId="0" fontId="17" fillId="0" borderId="0" xfId="0" applyFont="1" applyAlignment="1">
      <alignment horizontal="left" vertical="center" wrapText="1" indent="1"/>
    </xf>
    <xf numFmtId="44" fontId="11" fillId="0" borderId="0" xfId="3" applyFont="1" applyFill="1" applyAlignment="1" applyProtection="1">
      <alignment wrapText="1"/>
      <protection locked="0"/>
    </xf>
    <xf numFmtId="2" fontId="11" fillId="4" borderId="0" xfId="12" applyNumberFormat="1" applyFont="1" applyFill="1" applyBorder="1" applyAlignment="1"/>
    <xf numFmtId="9" fontId="11" fillId="4" borderId="0" xfId="12" applyFont="1" applyFill="1" applyBorder="1"/>
    <xf numFmtId="10" fontId="11" fillId="4" borderId="0" xfId="12" applyNumberFormat="1" applyFont="1" applyFill="1" applyBorder="1"/>
    <xf numFmtId="9" fontId="12" fillId="4" borderId="0" xfId="12" applyFont="1" applyFill="1" applyBorder="1"/>
    <xf numFmtId="9" fontId="12" fillId="4" borderId="4" xfId="12" applyFont="1" applyFill="1" applyBorder="1"/>
    <xf numFmtId="10" fontId="11" fillId="4" borderId="17" xfId="12" applyNumberFormat="1" applyFont="1" applyFill="1" applyBorder="1"/>
    <xf numFmtId="49" fontId="11" fillId="0" borderId="0" xfId="0" applyNumberFormat="1" applyFont="1" applyAlignment="1">
      <alignment horizontal="center"/>
    </xf>
    <xf numFmtId="168" fontId="11" fillId="0" borderId="0" xfId="3" applyNumberFormat="1" applyFont="1" applyAlignment="1" applyProtection="1">
      <alignment horizontal="center"/>
    </xf>
    <xf numFmtId="168" fontId="11" fillId="0" borderId="0" xfId="3" applyNumberFormat="1" applyFont="1" applyAlignment="1" applyProtection="1">
      <alignment horizontal="center" wrapText="1"/>
      <protection locked="0"/>
    </xf>
    <xf numFmtId="168" fontId="11" fillId="4" borderId="1" xfId="0" applyNumberFormat="1" applyFont="1" applyFill="1" applyBorder="1" applyAlignment="1">
      <alignment horizontal="center" vertical="center"/>
    </xf>
    <xf numFmtId="168" fontId="11" fillId="4" borderId="5" xfId="0" applyNumberFormat="1" applyFont="1" applyFill="1" applyBorder="1" applyAlignment="1">
      <alignment horizontal="center" vertical="center"/>
    </xf>
    <xf numFmtId="168" fontId="11" fillId="4" borderId="1" xfId="3" applyNumberFormat="1" applyFont="1" applyFill="1" applyBorder="1" applyAlignment="1">
      <alignment horizontal="center"/>
    </xf>
    <xf numFmtId="168" fontId="12" fillId="4" borderId="4" xfId="3" applyNumberFormat="1" applyFont="1" applyFill="1" applyBorder="1" applyAlignment="1">
      <alignment horizontal="center"/>
    </xf>
    <xf numFmtId="0" fontId="11" fillId="0" borderId="0" xfId="3" applyNumberFormat="1" applyFont="1" applyAlignment="1" applyProtection="1">
      <alignment wrapText="1"/>
      <protection locked="0"/>
    </xf>
    <xf numFmtId="168" fontId="10" fillId="4" borderId="1" xfId="9" applyNumberFormat="1" applyFont="1" applyFill="1" applyBorder="1" applyAlignment="1" applyProtection="1">
      <alignment horizontal="center"/>
      <protection hidden="1"/>
    </xf>
    <xf numFmtId="168" fontId="10" fillId="4" borderId="1" xfId="3" applyNumberFormat="1" applyFont="1" applyFill="1" applyBorder="1" applyAlignment="1" applyProtection="1">
      <alignment horizontal="center"/>
      <protection hidden="1"/>
    </xf>
    <xf numFmtId="168" fontId="10" fillId="4" borderId="5" xfId="3" applyNumberFormat="1" applyFont="1" applyFill="1" applyBorder="1" applyAlignment="1" applyProtection="1">
      <alignment horizontal="center"/>
      <protection hidden="1"/>
    </xf>
    <xf numFmtId="168" fontId="18" fillId="4" borderId="10" xfId="3" applyNumberFormat="1" applyFont="1" applyFill="1" applyBorder="1" applyAlignment="1" applyProtection="1">
      <alignment horizontal="center"/>
      <protection hidden="1"/>
    </xf>
    <xf numFmtId="168" fontId="18" fillId="4" borderId="11" xfId="3" applyNumberFormat="1" applyFont="1" applyFill="1" applyBorder="1" applyAlignment="1" applyProtection="1">
      <alignment horizontal="center"/>
      <protection hidden="1"/>
    </xf>
    <xf numFmtId="168" fontId="18" fillId="4" borderId="0" xfId="3" applyNumberFormat="1" applyFont="1" applyFill="1" applyBorder="1" applyAlignment="1" applyProtection="1">
      <alignment horizontal="center"/>
      <protection hidden="1"/>
    </xf>
    <xf numFmtId="168" fontId="11" fillId="0" borderId="0" xfId="3" applyNumberFormat="1" applyFont="1" applyAlignment="1" applyProtection="1">
      <alignment horizontal="center"/>
      <protection locked="0"/>
    </xf>
    <xf numFmtId="168" fontId="11" fillId="0" borderId="0" xfId="3" quotePrefix="1" applyNumberFormat="1" applyFont="1" applyAlignment="1" applyProtection="1">
      <alignment horizontal="center"/>
      <protection locked="0"/>
    </xf>
    <xf numFmtId="168" fontId="12" fillId="4" borderId="17" xfId="3" applyNumberFormat="1" applyFont="1" applyFill="1" applyBorder="1" applyAlignment="1">
      <alignment horizontal="center"/>
    </xf>
    <xf numFmtId="9" fontId="12" fillId="4" borderId="1" xfId="12" applyFont="1" applyFill="1" applyBorder="1" applyAlignment="1"/>
    <xf numFmtId="168" fontId="11" fillId="14" borderId="17" xfId="3" applyNumberFormat="1" applyFont="1" applyFill="1" applyBorder="1" applyAlignment="1" applyProtection="1">
      <alignment horizontal="center"/>
    </xf>
    <xf numFmtId="0" fontId="12" fillId="4" borderId="18" xfId="0" applyFont="1" applyFill="1" applyBorder="1" applyAlignment="1">
      <alignment horizontal="center"/>
    </xf>
    <xf numFmtId="0" fontId="12" fillId="4" borderId="19" xfId="3" applyNumberFormat="1" applyFont="1" applyFill="1" applyBorder="1" applyAlignment="1">
      <alignment horizontal="center"/>
    </xf>
    <xf numFmtId="0" fontId="12" fillId="4" borderId="19" xfId="0" applyFont="1" applyFill="1" applyBorder="1" applyAlignment="1">
      <alignment horizontal="center"/>
    </xf>
    <xf numFmtId="0" fontId="12" fillId="4" borderId="20" xfId="1" applyNumberFormat="1" applyFont="1" applyFill="1" applyBorder="1" applyAlignment="1">
      <alignment horizontal="center"/>
    </xf>
    <xf numFmtId="0" fontId="12" fillId="4" borderId="22" xfId="0" applyFont="1" applyFill="1" applyBorder="1" applyAlignment="1">
      <alignment horizontal="center" wrapText="1"/>
    </xf>
    <xf numFmtId="164" fontId="12" fillId="4" borderId="21" xfId="0" applyNumberFormat="1" applyFont="1" applyFill="1" applyBorder="1" applyAlignment="1">
      <alignment horizontal="center" vertical="center" wrapText="1"/>
    </xf>
    <xf numFmtId="44" fontId="12" fillId="4" borderId="22" xfId="3" applyFont="1" applyFill="1" applyBorder="1" applyAlignment="1">
      <alignment horizontal="center" vertical="center" wrapText="1"/>
    </xf>
    <xf numFmtId="166" fontId="12" fillId="4" borderId="23" xfId="1" applyNumberFormat="1" applyFont="1" applyFill="1" applyBorder="1" applyAlignment="1">
      <alignment horizontal="center" vertical="center" wrapText="1"/>
    </xf>
    <xf numFmtId="0" fontId="12" fillId="15" borderId="22" xfId="0" applyFont="1" applyFill="1" applyBorder="1" applyAlignment="1">
      <alignment horizontal="center" wrapText="1"/>
    </xf>
    <xf numFmtId="0" fontId="12" fillId="16" borderId="22" xfId="0" applyFont="1" applyFill="1" applyBorder="1" applyAlignment="1">
      <alignment horizontal="center" wrapText="1"/>
    </xf>
    <xf numFmtId="0" fontId="10" fillId="17" borderId="4" xfId="9" applyFont="1" applyFill="1" applyBorder="1" applyAlignment="1" applyProtection="1">
      <alignment horizontal="right"/>
      <protection hidden="1"/>
    </xf>
    <xf numFmtId="0" fontId="11" fillId="14" borderId="17" xfId="0" applyFont="1" applyFill="1" applyBorder="1" applyAlignment="1">
      <alignment wrapText="1"/>
    </xf>
    <xf numFmtId="0" fontId="11" fillId="14" borderId="17" xfId="3" applyNumberFormat="1" applyFont="1" applyFill="1" applyBorder="1" applyAlignment="1" applyProtection="1">
      <alignment wrapText="1"/>
    </xf>
    <xf numFmtId="168" fontId="11" fillId="14" borderId="17" xfId="3" applyNumberFormat="1" applyFont="1" applyFill="1" applyBorder="1" applyAlignment="1" applyProtection="1">
      <alignment horizontal="center" wrapText="1"/>
    </xf>
    <xf numFmtId="18" fontId="14" fillId="4" borderId="0" xfId="0" applyNumberFormat="1" applyFont="1" applyFill="1" applyAlignment="1">
      <alignment horizontal="center"/>
    </xf>
    <xf numFmtId="0" fontId="14" fillId="4" borderId="0" xfId="0" applyFont="1" applyFill="1" applyAlignment="1">
      <alignment horizontal="center"/>
    </xf>
    <xf numFmtId="0" fontId="12" fillId="4" borderId="0" xfId="0" applyFont="1" applyFill="1" applyAlignment="1">
      <alignment horizontal="right"/>
    </xf>
    <xf numFmtId="0" fontId="11" fillId="0" borderId="1" xfId="12" quotePrefix="1" applyNumberFormat="1" applyFont="1" applyFill="1" applyBorder="1" applyAlignment="1" applyProtection="1">
      <alignment horizontal="center"/>
      <protection locked="0"/>
    </xf>
    <xf numFmtId="0" fontId="11" fillId="4" borderId="1" xfId="12" applyNumberFormat="1" applyFont="1" applyFill="1" applyBorder="1" applyAlignment="1" applyProtection="1">
      <alignment horizontal="center"/>
    </xf>
    <xf numFmtId="0" fontId="11" fillId="3" borderId="7"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14" fontId="11" fillId="3" borderId="7" xfId="0" applyNumberFormat="1" applyFont="1" applyFill="1" applyBorder="1" applyAlignment="1" applyProtection="1">
      <alignment horizontal="center"/>
      <protection locked="0"/>
    </xf>
    <xf numFmtId="14" fontId="11" fillId="3" borderId="6" xfId="0" applyNumberFormat="1" applyFont="1" applyFill="1" applyBorder="1" applyAlignment="1" applyProtection="1">
      <alignment horizontal="center"/>
      <protection locked="0"/>
    </xf>
    <xf numFmtId="0" fontId="11" fillId="0" borderId="1" xfId="0" applyFont="1" applyBorder="1" applyAlignment="1" applyProtection="1">
      <alignment horizontal="center"/>
      <protection locked="0"/>
    </xf>
    <xf numFmtId="0" fontId="11" fillId="4" borderId="1" xfId="0" quotePrefix="1" applyFont="1" applyFill="1" applyBorder="1" applyAlignment="1">
      <alignment horizontal="left"/>
    </xf>
    <xf numFmtId="44" fontId="14" fillId="4" borderId="1" xfId="3" applyFont="1" applyFill="1" applyBorder="1" applyAlignment="1" applyProtection="1">
      <alignment horizontal="center"/>
    </xf>
    <xf numFmtId="0" fontId="11" fillId="4" borderId="1" xfId="0" applyFont="1" applyFill="1" applyBorder="1" applyAlignment="1">
      <alignment horizontal="left"/>
    </xf>
    <xf numFmtId="0" fontId="15" fillId="4" borderId="3" xfId="0" quotePrefix="1" applyFont="1" applyFill="1" applyBorder="1" applyAlignment="1">
      <alignment horizontal="center"/>
    </xf>
    <xf numFmtId="0" fontId="16" fillId="0" borderId="1" xfId="4" applyFont="1" applyFill="1" applyBorder="1" applyAlignment="1" applyProtection="1">
      <alignment horizontal="center"/>
      <protection locked="0"/>
    </xf>
    <xf numFmtId="0" fontId="14" fillId="4" borderId="0" xfId="0" applyFont="1" applyFill="1" applyAlignment="1">
      <alignment horizontal="right"/>
    </xf>
    <xf numFmtId="166" fontId="14" fillId="4" borderId="0" xfId="1" quotePrefix="1" applyNumberFormat="1" applyFont="1" applyFill="1" applyBorder="1" applyAlignment="1">
      <alignment horizontal="center"/>
    </xf>
    <xf numFmtId="166" fontId="14" fillId="4" borderId="0" xfId="1" applyNumberFormat="1" applyFont="1" applyFill="1" applyBorder="1" applyAlignment="1">
      <alignment horizontal="center"/>
    </xf>
    <xf numFmtId="0" fontId="14" fillId="4" borderId="0" xfId="11" applyFont="1" applyFill="1" applyAlignment="1">
      <alignment horizontal="center"/>
    </xf>
    <xf numFmtId="0" fontId="12" fillId="4" borderId="0" xfId="0" applyFont="1" applyFill="1" applyAlignment="1">
      <alignment horizontal="center"/>
    </xf>
    <xf numFmtId="0" fontId="12" fillId="4" borderId="0" xfId="11" applyFont="1" applyFill="1" applyAlignment="1">
      <alignment horizontal="center"/>
    </xf>
    <xf numFmtId="14" fontId="12" fillId="4" borderId="0" xfId="0" applyNumberFormat="1" applyFont="1" applyFill="1" applyAlignment="1">
      <alignment horizontal="center"/>
    </xf>
    <xf numFmtId="3" fontId="12" fillId="4" borderId="0" xfId="0" applyNumberFormat="1" applyFont="1" applyFill="1" applyAlignment="1">
      <alignment horizontal="center"/>
    </xf>
    <xf numFmtId="0" fontId="12" fillId="4" borderId="0" xfId="0" quotePrefix="1" applyFont="1" applyFill="1" applyAlignment="1">
      <alignment horizontal="center"/>
    </xf>
    <xf numFmtId="0" fontId="12" fillId="4" borderId="0" xfId="0" applyFont="1" applyFill="1" applyAlignment="1">
      <alignment horizontal="center" vertical="center"/>
    </xf>
    <xf numFmtId="0" fontId="18" fillId="4" borderId="0" xfId="9" applyFont="1" applyFill="1" applyAlignment="1" applyProtection="1">
      <alignment horizontal="center"/>
      <protection hidden="1"/>
    </xf>
    <xf numFmtId="0" fontId="10" fillId="0" borderId="1" xfId="9" applyFont="1" applyBorder="1" applyAlignment="1" applyProtection="1">
      <alignment horizontal="left"/>
      <protection locked="0"/>
    </xf>
    <xf numFmtId="0" fontId="10" fillId="0" borderId="1" xfId="9" applyFont="1" applyBorder="1" applyAlignment="1" applyProtection="1">
      <alignment horizontal="center"/>
      <protection locked="0"/>
    </xf>
    <xf numFmtId="3" fontId="18" fillId="4" borderId="0" xfId="9" applyNumberFormat="1" applyFont="1" applyFill="1" applyAlignment="1" applyProtection="1">
      <alignment horizontal="center"/>
      <protection hidden="1"/>
    </xf>
    <xf numFmtId="0" fontId="18" fillId="4" borderId="0" xfId="9" applyFont="1" applyFill="1" applyAlignment="1">
      <alignment horizontal="center"/>
    </xf>
    <xf numFmtId="14" fontId="18" fillId="4" borderId="0" xfId="9" applyNumberFormat="1" applyFont="1" applyFill="1" applyAlignment="1" applyProtection="1">
      <alignment horizontal="center"/>
      <protection hidden="1"/>
    </xf>
    <xf numFmtId="0" fontId="23" fillId="4" borderId="0" xfId="9" applyFont="1" applyFill="1" applyAlignment="1" applyProtection="1">
      <alignment horizontal="center" wrapText="1"/>
      <protection hidden="1"/>
    </xf>
    <xf numFmtId="9" fontId="10" fillId="17" borderId="24" xfId="12" applyFont="1" applyFill="1" applyBorder="1" applyAlignment="1" applyProtection="1">
      <alignment horizontal="center"/>
      <protection hidden="1"/>
    </xf>
    <xf numFmtId="9" fontId="10" fillId="17" borderId="25" xfId="12" applyFont="1" applyFill="1" applyBorder="1" applyAlignment="1" applyProtection="1">
      <alignment horizontal="center"/>
      <protection hidden="1"/>
    </xf>
    <xf numFmtId="18" fontId="12" fillId="8" borderId="2" xfId="11" applyNumberFormat="1" applyFont="1" applyFill="1" applyBorder="1" applyAlignment="1">
      <alignment horizontal="center"/>
    </xf>
    <xf numFmtId="0" fontId="12" fillId="8" borderId="0" xfId="0" applyFont="1" applyFill="1" applyAlignment="1">
      <alignment horizontal="center"/>
    </xf>
    <xf numFmtId="14" fontId="12" fillId="8" borderId="0" xfId="0" applyNumberFormat="1" applyFont="1" applyFill="1" applyAlignment="1">
      <alignment horizontal="center"/>
    </xf>
    <xf numFmtId="9" fontId="12" fillId="8" borderId="0" xfId="0" applyNumberFormat="1" applyFont="1" applyFill="1" applyAlignment="1">
      <alignment horizontal="center"/>
    </xf>
    <xf numFmtId="0" fontId="25" fillId="11" borderId="14" xfId="15" applyFont="1" applyFill="1" applyBorder="1" applyAlignment="1">
      <alignment horizontal="center" wrapText="1"/>
    </xf>
    <xf numFmtId="0" fontId="2" fillId="0" borderId="14" xfId="15" applyFont="1" applyBorder="1"/>
    <xf numFmtId="0" fontId="25" fillId="12" borderId="14" xfId="15" applyFont="1" applyFill="1" applyBorder="1" applyAlignment="1">
      <alignment horizontal="center" wrapText="1"/>
    </xf>
    <xf numFmtId="0" fontId="26" fillId="13" borderId="0" xfId="15" applyFont="1" applyFill="1" applyAlignment="1">
      <alignment horizontal="center" wrapText="1"/>
    </xf>
    <xf numFmtId="0" fontId="24" fillId="0" borderId="0" xfId="15"/>
    <xf numFmtId="0" fontId="11" fillId="0" borderId="0" xfId="0" applyFont="1"/>
    <xf numFmtId="0" fontId="10" fillId="0" borderId="0" xfId="0" applyFont="1" applyAlignment="1">
      <alignment horizontal="right" vertical="top"/>
    </xf>
    <xf numFmtId="0" fontId="10" fillId="6" borderId="0" xfId="0" applyFont="1" applyFill="1" applyAlignment="1">
      <alignment horizontal="center" vertical="center"/>
    </xf>
    <xf numFmtId="0" fontId="11" fillId="6" borderId="0" xfId="0" applyFont="1" applyFill="1"/>
    <xf numFmtId="0" fontId="10" fillId="0" borderId="0" xfId="0" applyFont="1" applyAlignment="1">
      <alignment horizontal="center" vertical="center"/>
    </xf>
    <xf numFmtId="166" fontId="14" fillId="4" borderId="0" xfId="1" quotePrefix="1" applyNumberFormat="1" applyFont="1" applyFill="1" applyBorder="1" applyAlignment="1">
      <alignment horizontal="left"/>
    </xf>
    <xf numFmtId="166" fontId="14" fillId="4" borderId="0" xfId="1" applyNumberFormat="1" applyFont="1" applyFill="1" applyBorder="1" applyAlignment="1">
      <alignment horizontal="left"/>
    </xf>
    <xf numFmtId="0" fontId="14" fillId="4" borderId="3" xfId="11" applyFont="1" applyFill="1" applyBorder="1" applyAlignment="1">
      <alignment horizontal="left"/>
    </xf>
    <xf numFmtId="166" fontId="14" fillId="6" borderId="0" xfId="1" quotePrefix="1" applyNumberFormat="1" applyFont="1" applyFill="1" applyBorder="1" applyAlignment="1">
      <alignment horizontal="center" wrapText="1"/>
    </xf>
    <xf numFmtId="166" fontId="14" fillId="6" borderId="3" xfId="1" quotePrefix="1" applyNumberFormat="1" applyFont="1" applyFill="1" applyBorder="1" applyAlignment="1">
      <alignment horizontal="center" wrapText="1"/>
    </xf>
  </cellXfs>
  <cellStyles count="17">
    <cellStyle name="Comma" xfId="1" builtinId="3"/>
    <cellStyle name="Comma 2" xfId="2" xr:uid="{00000000-0005-0000-0000-000001000000}"/>
    <cellStyle name="Comma 3" xfId="16" xr:uid="{407A70DF-DABC-4768-8F4E-0133A74AB26F}"/>
    <cellStyle name="Currency" xfId="3" builtinId="4"/>
    <cellStyle name="Hyperlink" xfId="4" builtinId="8"/>
    <cellStyle name="Normal" xfId="0" builtinId="0"/>
    <cellStyle name="Normal 13" xfId="5" xr:uid="{00000000-0005-0000-0000-000005000000}"/>
    <cellStyle name="Normal 2" xfId="6" xr:uid="{00000000-0005-0000-0000-000006000000}"/>
    <cellStyle name="Normal 2 2" xfId="7" xr:uid="{00000000-0005-0000-0000-000007000000}"/>
    <cellStyle name="Normal 2 2 2" xfId="8" xr:uid="{00000000-0005-0000-0000-000008000000}"/>
    <cellStyle name="Normal 3" xfId="9" xr:uid="{00000000-0005-0000-0000-000009000000}"/>
    <cellStyle name="Normal 4" xfId="10" xr:uid="{00000000-0005-0000-0000-00000A000000}"/>
    <cellStyle name="Normal 5" xfId="14" xr:uid="{00000000-0005-0000-0000-00000B000000}"/>
    <cellStyle name="Normal 6" xfId="15" xr:uid="{FA754995-69E1-4E5A-B1C2-3428B3AEF76B}"/>
    <cellStyle name="Normal_STEVEMA" xfId="11" xr:uid="{00000000-0005-0000-0000-00000C000000}"/>
    <cellStyle name="Percent" xfId="12" builtinId="5"/>
    <cellStyle name="Percent 2" xfId="13" xr:uid="{00000000-0005-0000-0000-00000E000000}"/>
  </cellStyles>
  <dxfs count="25">
    <dxf>
      <font>
        <strike/>
        <condense val="0"/>
        <extend val="0"/>
        <color auto="1"/>
      </font>
      <fill>
        <patternFill>
          <bgColor indexed="29"/>
        </patternFill>
      </fill>
    </dxf>
    <dxf>
      <fill>
        <patternFill>
          <bgColor rgb="FFFF0000"/>
        </patternFill>
      </fill>
    </dxf>
    <dxf>
      <fill>
        <patternFill>
          <bgColor indexed="29"/>
        </patternFill>
      </fill>
    </dxf>
    <dxf>
      <fill>
        <patternFill>
          <bgColor indexed="29"/>
        </patternFill>
      </fill>
    </dxf>
    <dxf>
      <fill>
        <patternFill patternType="solid">
          <fgColor rgb="FF93C47D"/>
          <bgColor rgb="FF93C47D"/>
        </patternFill>
      </fill>
    </dxf>
    <dxf>
      <fill>
        <patternFill patternType="solid">
          <fgColor rgb="FFFF0000"/>
          <bgColor rgb="FFFF0000"/>
        </patternFill>
      </fill>
    </dxf>
    <dxf>
      <fill>
        <patternFill patternType="solid">
          <fgColor rgb="FFFF0000"/>
          <bgColor rgb="FFFF0000"/>
        </patternFill>
      </fill>
    </dxf>
    <dxf>
      <fill>
        <patternFill patternType="solid">
          <fgColor rgb="FF93C47D"/>
          <bgColor rgb="FF93C47D"/>
        </patternFill>
      </fill>
    </dxf>
    <dxf>
      <fill>
        <patternFill patternType="solid">
          <fgColor rgb="FFA2C4C9"/>
          <bgColor rgb="FFA2C4C9"/>
        </patternFill>
      </fill>
    </dxf>
    <dxf>
      <fill>
        <patternFill patternType="solid">
          <fgColor rgb="FFFFE599"/>
          <bgColor rgb="FFFFE599"/>
        </patternFill>
      </fill>
    </dxf>
    <dxf>
      <fill>
        <patternFill>
          <bgColor indexed="29"/>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indexed="29"/>
        </patternFill>
      </fill>
    </dxf>
    <dxf>
      <font>
        <strike/>
        <condense val="0"/>
        <extend val="0"/>
        <color auto="1"/>
      </font>
      <fill>
        <patternFill>
          <bgColor indexed="29"/>
        </patternFill>
      </fill>
    </dxf>
    <dxf>
      <fill>
        <patternFill>
          <bgColor rgb="FFFF0000"/>
        </patternFill>
      </fill>
    </dxf>
    <dxf>
      <fill>
        <patternFill>
          <bgColor indexed="29"/>
        </patternFill>
      </fill>
    </dxf>
    <dxf>
      <fill>
        <patternFill>
          <bgColor indexed="29"/>
        </patternFill>
      </fill>
    </dxf>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2.x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0</xdr:row>
          <xdr:rowOff>0</xdr:rowOff>
        </xdr:from>
        <xdr:to>
          <xdr:col>5</xdr:col>
          <xdr:colOff>298450</xdr:colOff>
          <xdr:row>36</xdr:row>
          <xdr:rowOff>107950</xdr:rowOff>
        </xdr:to>
        <xdr:sp macro="" textlink="">
          <xdr:nvSpPr>
            <xdr:cNvPr id="8196" name="Object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357188</xdr:colOff>
          <xdr:row>36</xdr:row>
          <xdr:rowOff>115888</xdr:rowOff>
        </xdr:from>
        <xdr:to>
          <xdr:col>5</xdr:col>
          <xdr:colOff>279401</xdr:colOff>
          <xdr:row>89</xdr:row>
          <xdr:rowOff>103188</xdr:rowOff>
        </xdr:to>
        <xdr:sp macro="" textlink="">
          <xdr:nvSpPr>
            <xdr:cNvPr id="8197" name="Object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326231</xdr:colOff>
          <xdr:row>89</xdr:row>
          <xdr:rowOff>127793</xdr:rowOff>
        </xdr:from>
        <xdr:to>
          <xdr:col>5</xdr:col>
          <xdr:colOff>315119</xdr:colOff>
          <xdr:row>123</xdr:row>
          <xdr:rowOff>7143</xdr:rowOff>
        </xdr:to>
        <xdr:sp macro="" textlink="">
          <xdr:nvSpPr>
            <xdr:cNvPr id="8198" name="Object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647700</xdr:colOff>
      <xdr:row>29</xdr:row>
      <xdr:rowOff>57150</xdr:rowOff>
    </xdr:from>
    <xdr:to>
      <xdr:col>4</xdr:col>
      <xdr:colOff>324169</xdr:colOff>
      <xdr:row>33</xdr:row>
      <xdr:rowOff>60195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4257675"/>
          <a:ext cx="1209994" cy="650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titive%20Grants/Title%20I%20-%20SI%20-%20District%20Improvement/FY10-11/DIG%20Budget%20Templat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eller_p/AppData/Local/Microsoft/Windows/INetCache/Content.Outlook/ARHICJVR/Copy%20of%20CLSD%20Budget%20and%20AFR%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etitive%20Grants/WFIA%20-%20Adult%20Education/09-10/BUDGETS/Y646%20CMCrevisedAEFLAFY09-10v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DDRE%20Budge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
      <sheetName val="2-Cover Page"/>
      <sheetName val="3-Budget Detail"/>
      <sheetName val="4-Equipment"/>
      <sheetName val="5a-Budget Summary-Year 1"/>
      <sheetName val="5b-Budget Summary-Year 2"/>
      <sheetName val="6a-AFR Expenditure Detail"/>
      <sheetName val="6b-AFR Equipment Detail"/>
      <sheetName val="7-Annual Financial Report"/>
      <sheetName val="8-Error Checking"/>
      <sheetName val="Other"/>
    </sheetNames>
    <sheetDataSet>
      <sheetData sheetId="0"/>
      <sheetData sheetId="1"/>
      <sheetData sheetId="2"/>
      <sheetData sheetId="3"/>
      <sheetData sheetId="4"/>
      <sheetData sheetId="5"/>
      <sheetData sheetId="6"/>
      <sheetData sheetId="7"/>
      <sheetData sheetId="8"/>
      <sheetData sheetId="9"/>
      <sheetData sheetId="10">
        <row r="1">
          <cell r="A1" t="str">
            <v>Original Budget</v>
          </cell>
          <cell r="D1" t="str">
            <v>Instructional Program - Salaries (0100)</v>
          </cell>
        </row>
        <row r="2">
          <cell r="A2" t="str">
            <v>Revised Budget</v>
          </cell>
          <cell r="D2" t="str">
            <v>Instructional Program - Employee Benefits (0200)</v>
          </cell>
        </row>
        <row r="3">
          <cell r="A3" t="str">
            <v>Annual Financial Report</v>
          </cell>
          <cell r="D3" t="str">
            <v>Instructional Program - Purchased Professional &amp; Technical Services (0300)</v>
          </cell>
        </row>
        <row r="4">
          <cell r="A4" t="str">
            <v>Revised Annual Financial Report</v>
          </cell>
          <cell r="D4" t="str">
            <v>Instructional Program - Other Purchased Services (0500)</v>
          </cell>
        </row>
        <row r="5">
          <cell r="A5" t="str">
            <v>Project 1-Year 1</v>
          </cell>
          <cell r="D5" t="str">
            <v>Instructional Program - Travel, Registration and Entrance (0580)</v>
          </cell>
        </row>
        <row r="6">
          <cell r="A6" t="str">
            <v>Project 2-Year 1</v>
          </cell>
          <cell r="D6" t="str">
            <v>Instructional Program - Supplies (0600)</v>
          </cell>
        </row>
        <row r="7">
          <cell r="A7" t="str">
            <v>Project 3-Year 1</v>
          </cell>
          <cell r="D7" t="str">
            <v>Support Program - Salaries (0100)</v>
          </cell>
        </row>
        <row r="8">
          <cell r="A8" t="str">
            <v>Project 4-Year 1</v>
          </cell>
          <cell r="D8" t="str">
            <v>Support Program - Employee Benefits (0200)</v>
          </cell>
        </row>
        <row r="9">
          <cell r="A9" t="str">
            <v>Project 5-Year 1</v>
          </cell>
          <cell r="D9" t="str">
            <v>Support Program - Purchased Professional &amp; Technical Services (0300)</v>
          </cell>
        </row>
        <row r="10">
          <cell r="A10" t="str">
            <v>Project 1-Year 2</v>
          </cell>
          <cell r="D10" t="str">
            <v>Support Program - Other Purchased Services (0500)</v>
          </cell>
        </row>
        <row r="11">
          <cell r="A11" t="str">
            <v>Project 2-Year 2</v>
          </cell>
          <cell r="D11" t="str">
            <v>Support Program - Travel, Registration and Entrance (0580)</v>
          </cell>
        </row>
        <row r="12">
          <cell r="A12" t="str">
            <v>Project 3-Year 2</v>
          </cell>
          <cell r="D12" t="str">
            <v>Support Program - Supplies (0600)</v>
          </cell>
        </row>
        <row r="13">
          <cell r="A13" t="str">
            <v>Project 4-Year 2</v>
          </cell>
        </row>
        <row r="14">
          <cell r="A14" t="str">
            <v>Project 5-Year 2</v>
          </cell>
          <cell r="D14" t="str">
            <v>Non-Capitalized</v>
          </cell>
        </row>
        <row r="15">
          <cell r="D15" t="str">
            <v>Capitalized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
      <sheetName val="1-Cover Page"/>
      <sheetName val="2-Budget and Actual Detail"/>
      <sheetName val="3-Budget Summary"/>
      <sheetName val="4-AFR Summary"/>
      <sheetName val="5-Error Checking"/>
      <sheetName val="Other"/>
      <sheetName val="Budget Tutorial"/>
      <sheetName val="Review Tracking Sheet"/>
      <sheetName val="9-Indirect Rates"/>
    </sheetNames>
    <sheetDataSet>
      <sheetData sheetId="0"/>
      <sheetData sheetId="1">
        <row r="1">
          <cell r="A1" t="str">
            <v>Colorado Comprehensive State Literacy</v>
          </cell>
        </row>
      </sheetData>
      <sheetData sheetId="2"/>
      <sheetData sheetId="3"/>
      <sheetData sheetId="4"/>
      <sheetData sheetId="5"/>
      <sheetData sheetId="6">
        <row r="1">
          <cell r="A1" t="str">
            <v>Original Budget</v>
          </cell>
        </row>
        <row r="2">
          <cell r="A2" t="str">
            <v>Revised Budget</v>
          </cell>
        </row>
        <row r="3">
          <cell r="A3" t="str">
            <v>Annual Financial Report</v>
          </cell>
        </row>
        <row r="4">
          <cell r="A4" t="str">
            <v>Revised Annual Financial Report</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Page"/>
      <sheetName val="Match"/>
      <sheetName val="Budget #1"/>
      <sheetName val="Narrative #1"/>
      <sheetName val="Budget #2"/>
      <sheetName val="Narrative #2"/>
      <sheetName val="Budget Summary"/>
      <sheetName val="Expenditures"/>
      <sheetName val="Expenditure Supl"/>
      <sheetName val="Variance Summary"/>
      <sheetName val="Program Income"/>
      <sheetName val="Comment Page"/>
      <sheetName val="9-Grantee Code"/>
    </sheetNames>
    <sheetDataSet>
      <sheetData sheetId="0"/>
      <sheetData sheetId="1">
        <row r="2">
          <cell r="C2" t="str">
            <v>FY09-10</v>
          </cell>
        </row>
      </sheetData>
      <sheetData sheetId="2"/>
      <sheetData sheetId="3"/>
      <sheetData sheetId="4"/>
      <sheetData sheetId="5"/>
      <sheetData sheetId="6"/>
      <sheetData sheetId="7"/>
      <sheetData sheetId="8"/>
      <sheetData sheetId="9"/>
      <sheetData sheetId="10"/>
      <sheetData sheetId="11"/>
      <sheetData sheetId="12"/>
      <sheetData sheetId="13">
        <row r="4">
          <cell r="A4" t="str">
            <v>1010</v>
          </cell>
          <cell r="B4" t="str">
            <v>Adult &amp; Family Education SD11</v>
          </cell>
          <cell r="C4" t="str">
            <v>Melilssa Burkhardt-Shields</v>
          </cell>
          <cell r="D4" t="str">
            <v>917 East Moreno Street</v>
          </cell>
          <cell r="E4" t="str">
            <v>Colorado Springs, CO  80903</v>
          </cell>
          <cell r="F4" t="str">
            <v>(719) 328-2975</v>
          </cell>
          <cell r="G4" t="str">
            <v>(719) 578-8757</v>
          </cell>
          <cell r="H4" t="str">
            <v>burkhma@d11.org</v>
          </cell>
        </row>
        <row r="5">
          <cell r="A5" t="str">
            <v>Y694</v>
          </cell>
          <cell r="B5" t="str">
            <v>Adult Learning Center, Inc.</v>
          </cell>
          <cell r="C5" t="str">
            <v>Susan Visser</v>
          </cell>
          <cell r="D5" t="str">
            <v>535 Candelaria Dr. ( PO Box 710)</v>
          </cell>
          <cell r="E5" t="str">
            <v>Ignacio, CO  81137</v>
          </cell>
          <cell r="F5" t="str">
            <v>(970) 563-0681</v>
          </cell>
          <cell r="G5" t="str">
            <v>(970) 563-9039</v>
          </cell>
          <cell r="H5" t="str">
            <v>svisser@adult-learning-inc.com</v>
          </cell>
        </row>
        <row r="6">
          <cell r="A6" t="str">
            <v>Y707</v>
          </cell>
          <cell r="B6" t="str">
            <v>Archuleta County Education Center, Inc.</v>
          </cell>
          <cell r="C6" t="str">
            <v>Don Goodwin</v>
          </cell>
          <cell r="D6" t="str">
            <v>398 Lewis  (PO Box 1079)</v>
          </cell>
          <cell r="E6" t="str">
            <v>Pagosa Springs, CO  81147</v>
          </cell>
          <cell r="F6" t="str">
            <v>(970) 264-2835</v>
          </cell>
          <cell r="G6" t="str">
            <v>(970) 264-2845</v>
          </cell>
          <cell r="H6" t="str">
            <v>dgoodwin@pagosa.k12.co.us</v>
          </cell>
        </row>
        <row r="7">
          <cell r="A7" t="str">
            <v>Y815</v>
          </cell>
          <cell r="B7" t="str">
            <v>Asian Pacific Development Center</v>
          </cell>
          <cell r="C7" t="str">
            <v>Ivy Hontz</v>
          </cell>
          <cell r="D7" t="str">
            <v>1544 Elmira Street</v>
          </cell>
          <cell r="E7" t="str">
            <v>Aurora, CO  80010</v>
          </cell>
          <cell r="F7" t="str">
            <v>(303) 365-2959</v>
          </cell>
          <cell r="G7" t="str">
            <v>(303) 344-4599</v>
          </cell>
          <cell r="H7" t="str">
            <v xml:space="preserve">ivyhontz@apdc.org </v>
          </cell>
        </row>
        <row r="8">
          <cell r="A8" t="str">
            <v>0180</v>
          </cell>
          <cell r="B8" t="str">
            <v>Aurora Public Schools-Even Start Program</v>
          </cell>
          <cell r="C8" t="str">
            <v>Paula Niemi</v>
          </cell>
          <cell r="D8" t="str">
            <v>15701 E 1st Ave, Suite 217</v>
          </cell>
          <cell r="E8" t="str">
            <v>Aurora, CO  80010</v>
          </cell>
          <cell r="F8" t="str">
            <v>(303) 340-0864</v>
          </cell>
          <cell r="G8" t="str">
            <v>(303) 326-1283</v>
          </cell>
        </row>
        <row r="9">
          <cell r="A9" t="str">
            <v>0480</v>
          </cell>
          <cell r="B9" t="str">
            <v>Boulder Valley Family Literacy Program</v>
          </cell>
          <cell r="C9" t="str">
            <v>Karen Carr</v>
          </cell>
          <cell r="D9" t="str">
            <v>6500 Arapahoe, PO Box 9011</v>
          </cell>
          <cell r="E9" t="str">
            <v>Boulder, CO  80304</v>
          </cell>
          <cell r="F9" t="str">
            <v>(303) 245-5826</v>
          </cell>
          <cell r="G9" t="str">
            <v>(303) 245-5933</v>
          </cell>
          <cell r="H9" t="str">
            <v>karen_carr@bvsd.org</v>
          </cell>
        </row>
        <row r="10">
          <cell r="A10" t="str">
            <v>Y696</v>
          </cell>
          <cell r="B10" t="str">
            <v>Byron Syring DELTA Center</v>
          </cell>
          <cell r="C10" t="str">
            <v>Pam Bricker</v>
          </cell>
          <cell r="D10" t="str">
            <v>345 E Prospect Ave</v>
          </cell>
          <cell r="E10" t="str">
            <v>Monte Vista, CO  81144</v>
          </cell>
          <cell r="F10" t="str">
            <v>(719) 852-2212</v>
          </cell>
          <cell r="G10" t="str">
            <v>(719) 852-6184</v>
          </cell>
          <cell r="H10" t="str">
            <v>pam@monte.k12.co.us</v>
          </cell>
        </row>
        <row r="11">
          <cell r="A11" t="str">
            <v>Y800</v>
          </cell>
          <cell r="B11" t="str">
            <v>Catholic Charities- Rishel Beacon</v>
          </cell>
          <cell r="C11" t="str">
            <v>Chanin Deane</v>
          </cell>
          <cell r="D11" t="str">
            <v>4045 Pecos St</v>
          </cell>
          <cell r="E11" t="str">
            <v>Denver, CO 80211</v>
          </cell>
          <cell r="F11" t="str">
            <v>(720) 424-6298</v>
          </cell>
          <cell r="G11" t="str">
            <v>(720) 424-6315</v>
          </cell>
          <cell r="H11" t="str">
            <v>cdeane@ccdenver.org</v>
          </cell>
        </row>
        <row r="12">
          <cell r="A12" t="str">
            <v>Y709</v>
          </cell>
          <cell r="B12" t="str">
            <v>CCD ABE/GED Institute</v>
          </cell>
          <cell r="C12" t="str">
            <v>Paula Bellack</v>
          </cell>
          <cell r="D12" t="str">
            <v>PO Box 173363 - Campus Box 600</v>
          </cell>
          <cell r="E12" t="str">
            <v>Denver, CO  80217</v>
          </cell>
          <cell r="F12" t="str">
            <v>(303) 556-2774</v>
          </cell>
          <cell r="G12" t="str">
            <v>(303) 352-4029</v>
          </cell>
          <cell r="H12" t="str">
            <v>paula.bellack@ccd.edu</v>
          </cell>
        </row>
        <row r="13">
          <cell r="A13" t="str">
            <v>Y646</v>
          </cell>
          <cell r="B13" t="str">
            <v>Colorado Mountain College</v>
          </cell>
          <cell r="C13" t="str">
            <v>Krisan Crow</v>
          </cell>
          <cell r="D13" t="str">
            <v>831 Grand Ave.</v>
          </cell>
          <cell r="E13" t="str">
            <v>Glenwood Springs</v>
          </cell>
          <cell r="F13" t="str">
            <v>(970) 384-8519</v>
          </cell>
          <cell r="H13" t="str">
            <v>kcrow@coloradomtn.edu</v>
          </cell>
        </row>
        <row r="14">
          <cell r="A14" t="str">
            <v>Y706</v>
          </cell>
          <cell r="B14" t="str">
            <v>Delta County Adult Literacy Program</v>
          </cell>
          <cell r="C14" t="str">
            <v>Elliot Jackson</v>
          </cell>
          <cell r="D14" t="str">
            <v>PO Box 718</v>
          </cell>
          <cell r="E14" t="str">
            <v>Hotchkiss, CO  81419</v>
          </cell>
          <cell r="F14" t="str">
            <v>(970) 874-9630</v>
          </cell>
          <cell r="G14" t="str">
            <v>(970) 872-3834</v>
          </cell>
          <cell r="H14" t="str">
            <v>elliotjackson@sopris.net</v>
          </cell>
        </row>
        <row r="15">
          <cell r="A15" t="str">
            <v>Y705</v>
          </cell>
          <cell r="B15" t="str">
            <v>Durango Adult Education Center,  Inc.</v>
          </cell>
          <cell r="C15" t="str">
            <v>Paulette Church</v>
          </cell>
          <cell r="D15" t="str">
            <v>701 Camino Del Reo</v>
          </cell>
          <cell r="E15" t="str">
            <v>Durango, CO  81301</v>
          </cell>
          <cell r="F15" t="str">
            <v>(970) 385-4354</v>
          </cell>
          <cell r="G15" t="str">
            <v>(970) 385-7968</v>
          </cell>
          <cell r="H15" t="str">
            <v>paulette@durangoaec.org</v>
          </cell>
        </row>
        <row r="16">
          <cell r="A16" t="str">
            <v>Y790</v>
          </cell>
          <cell r="B16" t="str">
            <v>Education and Life Training Center</v>
          </cell>
          <cell r="C16" t="str">
            <v>Tracy Mean</v>
          </cell>
          <cell r="D16" t="str">
            <v>401 Linden Street</v>
          </cell>
          <cell r="E16" t="str">
            <v>Fort Collins, CO  80524</v>
          </cell>
          <cell r="F16" t="str">
            <v>(970) 484-4357</v>
          </cell>
          <cell r="G16" t="str">
            <v>(970) 493-0909</v>
          </cell>
          <cell r="H16" t="str">
            <v>tracy@frii.com</v>
          </cell>
        </row>
        <row r="17">
          <cell r="A17" t="str">
            <v>Y693</v>
          </cell>
          <cell r="B17" t="str">
            <v>Focus Points Family Resource Center/Open Book ABE</v>
          </cell>
          <cell r="C17" t="str">
            <v>Cynthia R. Gallegos</v>
          </cell>
          <cell r="D17" t="str">
            <v>3532 Franklin St</v>
          </cell>
          <cell r="E17" t="str">
            <v>Denver, CO  80205</v>
          </cell>
          <cell r="F17" t="str">
            <v>(303) 292-0770</v>
          </cell>
          <cell r="G17" t="str">
            <v>(303) 293-9386</v>
          </cell>
          <cell r="H17" t="str">
            <v>cynrgal@yahoo.com</v>
          </cell>
        </row>
        <row r="18">
          <cell r="A18" t="str">
            <v>Y295</v>
          </cell>
          <cell r="B18" t="str">
            <v>Front Range Community College</v>
          </cell>
          <cell r="C18" t="str">
            <v>Margie Wagner</v>
          </cell>
          <cell r="D18" t="str">
            <v>4616 S. Shields</v>
          </cell>
          <cell r="E18" t="str">
            <v>Fort Collins, CO  80526</v>
          </cell>
          <cell r="F18" t="str">
            <v>(970) 204-8373</v>
          </cell>
          <cell r="G18" t="str">
            <v>(970) 204-8484</v>
          </cell>
          <cell r="H18" t="str">
            <v>margie.wagner@frontrange.edu</v>
          </cell>
        </row>
        <row r="19">
          <cell r="A19" t="str">
            <v>Y927</v>
          </cell>
          <cell r="B19" t="str">
            <v>Gunnison County Literacy Action</v>
          </cell>
          <cell r="C19" t="str">
            <v>Paul Duba</v>
          </cell>
          <cell r="D19" t="str">
            <v>225 N Pine St Suite 5</v>
          </cell>
          <cell r="E19" t="str">
            <v>Gunnison, CO 81230</v>
          </cell>
          <cell r="F19" t="str">
            <v>(970) 641.7684</v>
          </cell>
          <cell r="H19" t="str">
            <v>pduba@gunnisonliteracy.org</v>
          </cell>
        </row>
        <row r="20">
          <cell r="A20" t="str">
            <v>0980</v>
          </cell>
          <cell r="B20" t="str">
            <v>Harrison Adult &amp; Family Education</v>
          </cell>
          <cell r="C20" t="str">
            <v>Jean Koch</v>
          </cell>
          <cell r="D20" t="str">
            <v>2883 S Circle Dr</v>
          </cell>
          <cell r="E20" t="str">
            <v>Colorado Springs, CO  80906</v>
          </cell>
          <cell r="F20" t="str">
            <v>(719) 579-8312</v>
          </cell>
          <cell r="G20" t="str">
            <v>(719 579-2582</v>
          </cell>
          <cell r="H20" t="str">
            <v>jkoch@harrison.k12.co.us</v>
          </cell>
        </row>
        <row r="21">
          <cell r="A21" t="str">
            <v>0030</v>
          </cell>
          <cell r="B21" t="str">
            <v>Intergenerational Learning Center/Adams SD 14.</v>
          </cell>
          <cell r="C21" t="str">
            <v>Vera Atilano</v>
          </cell>
          <cell r="D21" t="str">
            <v>6160 Kearney St.</v>
          </cell>
          <cell r="E21" t="str">
            <v>Commerce City, CO  80022</v>
          </cell>
          <cell r="F21" t="str">
            <v>(303) 289-4396</v>
          </cell>
          <cell r="G21" t="str">
            <v>(303) 853-5574</v>
          </cell>
          <cell r="H21" t="str">
            <v>vatilano@adams14.org</v>
          </cell>
        </row>
        <row r="22">
          <cell r="A22" t="str">
            <v>1510</v>
          </cell>
          <cell r="B22" t="str">
            <v>Lake County School District R-1</v>
          </cell>
          <cell r="C22" t="str">
            <v>Callie Bradley</v>
          </cell>
          <cell r="D22" t="str">
            <v>130 W. 12th Street</v>
          </cell>
          <cell r="E22" t="str">
            <v>Leadville, CO  80461</v>
          </cell>
          <cell r="F22" t="str">
            <v>(719) 486-6897</v>
          </cell>
          <cell r="G22" t="str">
            <v>(719) 486-3421</v>
          </cell>
          <cell r="H22" t="str">
            <v>cbradley@lakecountyschools.net</v>
          </cell>
        </row>
        <row r="23">
          <cell r="A23" t="str">
            <v>Y871</v>
          </cell>
          <cell r="B23" t="str">
            <v>Lamar Community College</v>
          </cell>
          <cell r="C23" t="str">
            <v>Debbie Doe</v>
          </cell>
          <cell r="D23" t="str">
            <v>2401 South Main Street</v>
          </cell>
          <cell r="E23" t="str">
            <v>Lamar, CO  81052</v>
          </cell>
          <cell r="F23" t="str">
            <v>(719) 336-6646</v>
          </cell>
          <cell r="G23" t="str">
            <v>(719) 336-2448</v>
          </cell>
          <cell r="H23" t="str">
            <v>debbie.doe@lamarcc.edu</v>
          </cell>
        </row>
        <row r="24">
          <cell r="A24" t="str">
            <v>Y695</v>
          </cell>
          <cell r="B24" t="str">
            <v>Learning Source for Adults and Families</v>
          </cell>
          <cell r="C24" t="str">
            <v>Susan Lythgoe</v>
          </cell>
          <cell r="D24" t="str">
            <v>455 South Pierce Street</v>
          </cell>
          <cell r="E24" t="str">
            <v>Lakewood, CO  80226</v>
          </cell>
          <cell r="F24" t="str">
            <v>(303) 922-4683</v>
          </cell>
          <cell r="G24" t="str">
            <v>(303) 742-9929</v>
          </cell>
          <cell r="H24" t="str">
            <v>susan@coloradoliteracy.org</v>
          </cell>
        </row>
        <row r="25">
          <cell r="A25" t="str">
            <v>Y697</v>
          </cell>
          <cell r="B25" t="str">
            <v>Literacy Coalition, Jeffco,Links to Literacy</v>
          </cell>
          <cell r="C25" t="str">
            <v>Karen Bowen</v>
          </cell>
          <cell r="D25" t="str">
            <v>11011 W 6th Ave, 2nd Floor</v>
          </cell>
          <cell r="E25" t="str">
            <v>Lakewood, CO  80215</v>
          </cell>
          <cell r="F25" t="str">
            <v>(720) 497-7759</v>
          </cell>
          <cell r="H25" t="str">
            <v>karen.bowen@judicial.state.co.us</v>
          </cell>
        </row>
        <row r="26">
          <cell r="A26" t="str">
            <v>0140</v>
          </cell>
          <cell r="B26" t="str">
            <v>Littleton Public Schools-Adult ESL Program</v>
          </cell>
          <cell r="C26" t="str">
            <v>Jesus Escarcega</v>
          </cell>
          <cell r="D26" t="str">
            <v>5776 South Crocker St.</v>
          </cell>
          <cell r="E26" t="str">
            <v>Littleton, CO  80120</v>
          </cell>
          <cell r="F26" t="str">
            <v>(303) 347-3448</v>
          </cell>
          <cell r="G26" t="str">
            <v>(303) 347-4394</v>
          </cell>
          <cell r="H26" t="str">
            <v xml:space="preserve">jescarcega@lps.k12.co.us </v>
          </cell>
        </row>
        <row r="27">
          <cell r="A27" t="str">
            <v>Y651</v>
          </cell>
          <cell r="B27" t="str">
            <v>Metro State College Family Literacy Program</v>
          </cell>
          <cell r="C27" t="str">
            <v>Susan Cotton</v>
          </cell>
          <cell r="D27" t="str">
            <v>4440 Navajo St</v>
          </cell>
          <cell r="E27" t="str">
            <v>Denver, CO 80211</v>
          </cell>
          <cell r="F27" t="str">
            <v>(303) 458-8063</v>
          </cell>
          <cell r="G27" t="str">
            <v>(303) 458-6646</v>
          </cell>
          <cell r="H27" t="str">
            <v>cottonsu@mscd.edu</v>
          </cell>
        </row>
        <row r="28">
          <cell r="A28" t="str">
            <v>2180</v>
          </cell>
          <cell r="B28" t="str">
            <v>Montrose School District RE-1J</v>
          </cell>
          <cell r="C28" t="str">
            <v>Norma McBryde</v>
          </cell>
          <cell r="D28" t="str">
            <v>PO Box 10,000 (900 Colorado Ave)</v>
          </cell>
          <cell r="E28" t="str">
            <v>Montrose, CO  81402</v>
          </cell>
          <cell r="F28" t="str">
            <v>(970) 249-2028</v>
          </cell>
          <cell r="G28" t="str">
            <v>(970) 249-1172</v>
          </cell>
          <cell r="H28" t="str">
            <v>nmcbryde@mcsd.k12.co.us</v>
          </cell>
        </row>
        <row r="29">
          <cell r="A29" t="str">
            <v>Y703</v>
          </cell>
          <cell r="B29" t="str">
            <v>Morgan Community College - ABE</v>
          </cell>
          <cell r="C29" t="str">
            <v>Julie Waters</v>
          </cell>
          <cell r="D29" t="str">
            <v>117 Main St</v>
          </cell>
          <cell r="E29" t="str">
            <v>Fort Morgan, CO  80701</v>
          </cell>
          <cell r="F29" t="str">
            <v>(970) 542-3270</v>
          </cell>
          <cell r="G29" t="str">
            <v>(970) 867-3425</v>
          </cell>
          <cell r="H29" t="str">
            <v>Julie.Waters@morgancc.edu</v>
          </cell>
        </row>
        <row r="30">
          <cell r="A30" t="str">
            <v>Y712</v>
          </cell>
          <cell r="B30" t="str">
            <v>NAMES-Native American Multicultural Education School</v>
          </cell>
          <cell r="C30" t="str">
            <v>Lynda Nuttall</v>
          </cell>
          <cell r="D30" t="str">
            <v>3600 Morrison Road</v>
          </cell>
          <cell r="E30" t="str">
            <v>Denver, CO  80219</v>
          </cell>
          <cell r="F30" t="str">
            <v>(303) 934-0028</v>
          </cell>
          <cell r="G30" t="str">
            <v>(303) 934-8086</v>
          </cell>
          <cell r="H30" t="str">
            <v>names_inc@qwest.net</v>
          </cell>
        </row>
        <row r="31">
          <cell r="A31" t="str">
            <v>Y699</v>
          </cell>
          <cell r="B31" t="str">
            <v>Northeastern Junior College</v>
          </cell>
          <cell r="C31" t="str">
            <v>Misti Lauer</v>
          </cell>
          <cell r="D31" t="str">
            <v>100 College Avenue</v>
          </cell>
          <cell r="E31" t="str">
            <v>Sterling, CO  80751</v>
          </cell>
          <cell r="F31" t="str">
            <v>(970) 521-6619</v>
          </cell>
          <cell r="G31" t="str">
            <v>(970) 521-6759</v>
          </cell>
          <cell r="H31" t="str">
            <v>misti.lauer@njc.edu</v>
          </cell>
        </row>
        <row r="32">
          <cell r="A32" t="str">
            <v>Y700</v>
          </cell>
          <cell r="B32" t="str">
            <v>Phillips County Family Education Services</v>
          </cell>
          <cell r="C32" t="str">
            <v>Kindra Plumb</v>
          </cell>
          <cell r="D32" t="str">
            <v>221 North Interocean</v>
          </cell>
          <cell r="E32" t="str">
            <v>Holyoke, CO  80734</v>
          </cell>
          <cell r="F32" t="str">
            <v>(970) 854-2595</v>
          </cell>
          <cell r="G32" t="str">
            <v>(970) 854-4095</v>
          </cell>
          <cell r="H32" t="str">
            <v>pcfes@chase3000.com</v>
          </cell>
        </row>
        <row r="33">
          <cell r="A33" t="str">
            <v>Y704</v>
          </cell>
          <cell r="B33" t="str">
            <v>Pueblo Community College-Adult Education Program</v>
          </cell>
          <cell r="C33" t="str">
            <v>John Rouse</v>
          </cell>
          <cell r="D33" t="str">
            <v>900 West Orman Avenue</v>
          </cell>
          <cell r="E33" t="str">
            <v>Pueblo, CO  81004</v>
          </cell>
          <cell r="F33" t="str">
            <v>(719) 549-3257</v>
          </cell>
          <cell r="G33" t="str">
            <v>(719) 549-3139</v>
          </cell>
          <cell r="H33" t="str">
            <v>john.rouse@pueblocc.edu</v>
          </cell>
        </row>
        <row r="34">
          <cell r="A34" t="str">
            <v>Y711</v>
          </cell>
          <cell r="B34" t="str">
            <v>Right to Read of Weld County, Inc.</v>
          </cell>
          <cell r="C34" t="str">
            <v>Cathy Sandoval</v>
          </cell>
          <cell r="D34" t="str">
            <v>3700 Golden Street</v>
          </cell>
          <cell r="E34" t="str">
            <v>Evans, CO  80620</v>
          </cell>
          <cell r="F34" t="str">
            <v>(970) 352-7323</v>
          </cell>
          <cell r="G34" t="str">
            <v>(970) 352-7359</v>
          </cell>
          <cell r="H34" t="str">
            <v>righttoread@comcast.net</v>
          </cell>
        </row>
        <row r="35">
          <cell r="A35" t="str">
            <v>Y825</v>
          </cell>
          <cell r="B35" t="str">
            <v>Skinner Neighborhood Center</v>
          </cell>
          <cell r="C35" t="str">
            <v>Sandy Baca-Sandoval</v>
          </cell>
          <cell r="D35" t="str">
            <v>3435 W 40th Ave</v>
          </cell>
          <cell r="E35" t="str">
            <v>Denver, CO 80211</v>
          </cell>
          <cell r="F35" t="str">
            <v>(720) 424-1475</v>
          </cell>
          <cell r="G35" t="str">
            <v>(720) 424-1445</v>
          </cell>
          <cell r="H35" t="str">
            <v>sandy_baca-sandoval@dpsk12.org</v>
          </cell>
        </row>
        <row r="36">
          <cell r="A36" t="str">
            <v>9060</v>
          </cell>
          <cell r="B36" t="str">
            <v>South Central BOCES</v>
          </cell>
          <cell r="C36" t="str">
            <v>Rachel Dominguez</v>
          </cell>
          <cell r="D36" t="str">
            <v>323 S. Purcell Blvd.</v>
          </cell>
          <cell r="E36" t="str">
            <v>Pueblo West, CO  81007</v>
          </cell>
          <cell r="F36" t="str">
            <v>(719) 647-0023</v>
          </cell>
          <cell r="G36" t="str">
            <v>(719) 647-0136</v>
          </cell>
          <cell r="H36" t="str">
            <v>dominguez-r@scboces.k12.co.us</v>
          </cell>
        </row>
        <row r="37">
          <cell r="A37" t="str">
            <v>9080</v>
          </cell>
          <cell r="B37" t="str">
            <v>Southwest BOCES-Adult Education Program</v>
          </cell>
          <cell r="C37" t="str">
            <v>Ann Miller</v>
          </cell>
          <cell r="D37" t="str">
            <v>PO Box 1420  (121 East First Street)</v>
          </cell>
          <cell r="E37" t="str">
            <v>Cortez, CO  81321</v>
          </cell>
          <cell r="F37" t="str">
            <v>(970) 565-1601</v>
          </cell>
          <cell r="G37" t="str">
            <v>(970) 566-1605</v>
          </cell>
          <cell r="H37" t="str">
            <v>amiller@swadulted.com</v>
          </cell>
        </row>
        <row r="38">
          <cell r="A38" t="str">
            <v>Y701</v>
          </cell>
          <cell r="B38" t="str">
            <v>Spring Institute for Intercultural Learning</v>
          </cell>
          <cell r="C38" t="str">
            <v>Barbara Sample</v>
          </cell>
          <cell r="D38" t="str">
            <v>1610 Emerson Street</v>
          </cell>
          <cell r="E38" t="str">
            <v>Denver, CO  80218</v>
          </cell>
          <cell r="F38" t="str">
            <v>(303) 863-0188</v>
          </cell>
          <cell r="G38" t="str">
            <v>(303) 863-0178</v>
          </cell>
          <cell r="H38" t="str">
            <v>bsample@springinstitute.org</v>
          </cell>
        </row>
        <row r="39">
          <cell r="A39" t="str">
            <v>0470</v>
          </cell>
          <cell r="B39" t="str">
            <v>St. Vrain Adult Education</v>
          </cell>
          <cell r="C39" t="str">
            <v>Mary Willoughby</v>
          </cell>
          <cell r="D39" t="str">
            <v>619 Bowen Street</v>
          </cell>
          <cell r="E39" t="str">
            <v>Longmont, CO  80501</v>
          </cell>
          <cell r="F39" t="str">
            <v>(303) 702-7901</v>
          </cell>
          <cell r="G39" t="str">
            <v>(303) 776-7426</v>
          </cell>
          <cell r="H39" t="str">
            <v xml:space="preserve">willoughby_mary@stvrain.k12.co.us </v>
          </cell>
        </row>
        <row r="40">
          <cell r="A40" t="str">
            <v>Y863</v>
          </cell>
          <cell r="B40" t="str">
            <v>Summer Scholars</v>
          </cell>
          <cell r="C40" t="str">
            <v>Karin Hostetter</v>
          </cell>
          <cell r="D40" t="str">
            <v>3401 Quebec St, Suite 5010</v>
          </cell>
          <cell r="E40" t="str">
            <v>Denver, Co 80207</v>
          </cell>
          <cell r="F40" t="str">
            <v>(303) 355-0290</v>
          </cell>
          <cell r="G40" t="str">
            <v>(303) 355-0883</v>
          </cell>
          <cell r="H40" t="str">
            <v>khostetter@summerscholars.org</v>
          </cell>
        </row>
        <row r="41">
          <cell r="A41" t="str">
            <v>Y001</v>
          </cell>
          <cell r="B41" t="str">
            <v>TSJC - Adult Education Services</v>
          </cell>
          <cell r="C41" t="str">
            <v>Nancy Wilkinson</v>
          </cell>
          <cell r="D41" t="str">
            <v>600 Prospect</v>
          </cell>
          <cell r="E41" t="str">
            <v>Trinidad, CO  81082</v>
          </cell>
          <cell r="F41" t="str">
            <v>(719) 846-5682</v>
          </cell>
          <cell r="G41" t="str">
            <v>(719) 846-5683</v>
          </cell>
          <cell r="H41" t="str">
            <v>nancy.wilkinson@trinidadstate.edu</v>
          </cell>
        </row>
        <row r="42">
          <cell r="A42" t="str">
            <v>Y743</v>
          </cell>
          <cell r="B42" t="str">
            <v>Valley Campus of Trinidad State Jr. College</v>
          </cell>
          <cell r="C42" t="str">
            <v>Anna Mae Rael-Lindsay</v>
          </cell>
          <cell r="D42" t="str">
            <v>1011 Main Street</v>
          </cell>
          <cell r="E42" t="str">
            <v>Alamosa, CO  81101</v>
          </cell>
          <cell r="F42" t="str">
            <v>(719) 589-7058</v>
          </cell>
          <cell r="G42" t="str">
            <v>(719) 589-1405</v>
          </cell>
          <cell r="H42" t="str">
            <v>annamae.rael-lindsay@trinidadstate.edu</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
      <sheetName val="2-Cover Page"/>
      <sheetName val="3-Budget Detail"/>
      <sheetName val="4-Equipment"/>
      <sheetName val="5-Budget Summary"/>
      <sheetName val="6-AFR Detail"/>
      <sheetName val="7-AFR Equipment"/>
      <sheetName val="8-Annual Financial Report"/>
      <sheetName val="6-Error Checking"/>
      <sheetName val="7-Indirect Rates"/>
      <sheetName val="Other"/>
    </sheetNames>
    <sheetDataSet>
      <sheetData sheetId="0" refreshError="1"/>
      <sheetData sheetId="1">
        <row r="4">
          <cell r="C4" t="str">
            <v>9160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Original Budget</v>
          </cell>
        </row>
        <row r="5">
          <cell r="A5" t="str">
            <v>Year2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
  <sheetViews>
    <sheetView tabSelected="1" zoomScale="80" zoomScaleNormal="80" workbookViewId="0">
      <selection activeCell="T98" sqref="T98"/>
    </sheetView>
  </sheetViews>
  <sheetFormatPr defaultRowHeight="12.5"/>
  <cols>
    <col min="1" max="1" width="94.453125" customWidth="1"/>
    <col min="8" max="8" width="18.453125" customWidth="1"/>
    <col min="9" max="9" width="20.54296875" customWidth="1"/>
  </cols>
  <sheetData/>
  <phoneticPr fontId="3" type="noConversion"/>
  <pageMargins left="0.5" right="0.5" top="0.19" bottom="0.76" header="0" footer="0.41"/>
  <pageSetup scale="69" fitToHeight="4" orientation="portrait" r:id="rId1"/>
  <headerFooter alignWithMargins="0">
    <oddFooter>&amp;LPage &amp;P of &amp;N&amp;C&amp;D &amp;T&amp;R&amp;A</oddFooter>
  </headerFooter>
  <rowBreaks count="5" manualBreakCount="5">
    <brk id="52" max="16383" man="1"/>
    <brk id="54" max="16383" man="1"/>
    <brk id="55" max="16383" man="1"/>
    <brk id="56" max="16383" man="1"/>
    <brk id="105" max="16383" man="1"/>
  </rowBreaks>
  <drawing r:id="rId2"/>
  <legacyDrawing r:id="rId3"/>
  <oleObjects>
    <mc:AlternateContent xmlns:mc="http://schemas.openxmlformats.org/markup-compatibility/2006">
      <mc:Choice Requires="x14">
        <oleObject progId="Word.Document.8" shapeId="8196" r:id="rId4">
          <objectPr defaultSize="0" autoPict="0" r:id="rId5">
            <anchor moveWithCells="1">
              <from>
                <xdr:col>0</xdr:col>
                <xdr:colOff>336550</xdr:colOff>
                <xdr:row>0</xdr:row>
                <xdr:rowOff>0</xdr:rowOff>
              </from>
              <to>
                <xdr:col>5</xdr:col>
                <xdr:colOff>298450</xdr:colOff>
                <xdr:row>36</xdr:row>
                <xdr:rowOff>107950</xdr:rowOff>
              </to>
            </anchor>
          </objectPr>
        </oleObject>
      </mc:Choice>
      <mc:Fallback>
        <oleObject progId="Word.Document.8" shapeId="8196" r:id="rId4"/>
      </mc:Fallback>
    </mc:AlternateContent>
    <mc:AlternateContent xmlns:mc="http://schemas.openxmlformats.org/markup-compatibility/2006">
      <mc:Choice Requires="x14">
        <oleObject progId="Word.Document.8" shapeId="8197" r:id="rId6">
          <objectPr defaultSize="0" autoPict="0" r:id="rId7">
            <anchor moveWithCells="1" sizeWithCells="1">
              <from>
                <xdr:col>0</xdr:col>
                <xdr:colOff>355600</xdr:colOff>
                <xdr:row>36</xdr:row>
                <xdr:rowOff>114300</xdr:rowOff>
              </from>
              <to>
                <xdr:col>5</xdr:col>
                <xdr:colOff>266700</xdr:colOff>
                <xdr:row>89</xdr:row>
                <xdr:rowOff>107950</xdr:rowOff>
              </to>
            </anchor>
          </objectPr>
        </oleObject>
      </mc:Choice>
      <mc:Fallback>
        <oleObject progId="Word.Document.8" shapeId="8197" r:id="rId6"/>
      </mc:Fallback>
    </mc:AlternateContent>
    <mc:AlternateContent xmlns:mc="http://schemas.openxmlformats.org/markup-compatibility/2006">
      <mc:Choice Requires="x14">
        <oleObject progId="Word.Document.8" shapeId="8198" r:id="rId8">
          <objectPr defaultSize="0" autoPict="0" r:id="rId9">
            <anchor moveWithCells="1">
              <from>
                <xdr:col>0</xdr:col>
                <xdr:colOff>323850</xdr:colOff>
                <xdr:row>89</xdr:row>
                <xdr:rowOff>127000</xdr:rowOff>
              </from>
              <to>
                <xdr:col>5</xdr:col>
                <xdr:colOff>323850</xdr:colOff>
                <xdr:row>123</xdr:row>
                <xdr:rowOff>12700</xdr:rowOff>
              </to>
            </anchor>
          </objectPr>
        </oleObject>
      </mc:Choice>
      <mc:Fallback>
        <oleObject progId="Word.Document.8" shapeId="8198"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F209"/>
  <sheetViews>
    <sheetView topLeftCell="A158" zoomScale="85" zoomScaleNormal="85" workbookViewId="0">
      <selection activeCell="D4" sqref="D4"/>
    </sheetView>
  </sheetViews>
  <sheetFormatPr defaultColWidth="8.54296875" defaultRowHeight="13"/>
  <cols>
    <col min="1" max="1" width="20.1796875" style="1" bestFit="1" customWidth="1"/>
    <col min="2" max="2" width="12.54296875" style="1" bestFit="1" customWidth="1"/>
    <col min="3" max="3" width="76.453125" style="1" bestFit="1" customWidth="1"/>
    <col min="4" max="4" width="53.54296875" style="1" bestFit="1" customWidth="1"/>
    <col min="5" max="5" width="7" style="1" bestFit="1" customWidth="1"/>
    <col min="6" max="6" width="20.453125" style="1" bestFit="1" customWidth="1"/>
    <col min="7" max="16384" width="8.54296875" style="1"/>
  </cols>
  <sheetData>
    <row r="1" spans="1:6">
      <c r="A1" s="235"/>
      <c r="D1" s="42" t="s">
        <v>265</v>
      </c>
      <c r="E1" s="42"/>
      <c r="F1" s="236" t="s">
        <v>391</v>
      </c>
    </row>
    <row r="2" spans="1:6">
      <c r="A2" s="235"/>
      <c r="D2" s="43" t="s">
        <v>266</v>
      </c>
      <c r="E2" s="43"/>
      <c r="F2" s="235"/>
    </row>
    <row r="3" spans="1:6">
      <c r="A3" s="235"/>
      <c r="F3" s="235"/>
    </row>
    <row r="4" spans="1:6">
      <c r="A4" s="235"/>
      <c r="D4" s="40" t="s">
        <v>267</v>
      </c>
      <c r="E4" s="40"/>
      <c r="F4" s="235"/>
    </row>
    <row r="5" spans="1:6">
      <c r="A5" s="235"/>
      <c r="D5" s="41" t="s">
        <v>268</v>
      </c>
      <c r="E5" s="41"/>
      <c r="F5" s="235"/>
    </row>
    <row r="6" spans="1:6">
      <c r="A6" s="235"/>
      <c r="F6" s="235"/>
    </row>
    <row r="7" spans="1:6">
      <c r="A7" s="237" t="s">
        <v>269</v>
      </c>
      <c r="B7" s="237"/>
      <c r="C7" s="237"/>
      <c r="D7" s="238"/>
      <c r="E7" s="238"/>
      <c r="F7" s="238"/>
    </row>
    <row r="8" spans="1:6" ht="13.5" thickBot="1">
      <c r="A8" s="239" t="s">
        <v>270</v>
      </c>
      <c r="B8" s="239"/>
      <c r="C8" s="239"/>
      <c r="D8" s="235"/>
      <c r="E8" s="235"/>
      <c r="F8" s="235"/>
    </row>
    <row r="9" spans="1:6" ht="13.5" thickBot="1">
      <c r="A9" s="44" t="s">
        <v>271</v>
      </c>
      <c r="B9" s="44" t="s">
        <v>272</v>
      </c>
      <c r="C9" s="44" t="s">
        <v>273</v>
      </c>
      <c r="D9" s="44" t="s">
        <v>274</v>
      </c>
      <c r="E9" s="44"/>
      <c r="F9" s="44" t="s">
        <v>275</v>
      </c>
    </row>
    <row r="10" spans="1:6" ht="13.5" thickBot="1">
      <c r="A10" s="45" t="s">
        <v>55</v>
      </c>
      <c r="B10" s="45" t="s">
        <v>276</v>
      </c>
      <c r="C10" s="46" t="s">
        <v>277</v>
      </c>
      <c r="D10" s="47">
        <v>10.5</v>
      </c>
      <c r="E10" s="52">
        <f t="shared" ref="E10:E41" si="0">D10/100</f>
        <v>0.105</v>
      </c>
      <c r="F10" s="47">
        <v>25.6</v>
      </c>
    </row>
    <row r="11" spans="1:6" ht="13.5" thickBot="1">
      <c r="A11" s="45" t="s">
        <v>56</v>
      </c>
      <c r="B11" s="45" t="s">
        <v>278</v>
      </c>
      <c r="C11" s="46" t="s">
        <v>279</v>
      </c>
      <c r="D11" s="47">
        <v>5.6</v>
      </c>
      <c r="E11" s="52">
        <f t="shared" si="0"/>
        <v>5.5999999999999994E-2</v>
      </c>
      <c r="F11" s="47">
        <v>16.5</v>
      </c>
    </row>
    <row r="12" spans="1:6" ht="13.5" thickBot="1">
      <c r="A12" s="45" t="s">
        <v>57</v>
      </c>
      <c r="B12" s="45" t="s">
        <v>280</v>
      </c>
      <c r="C12" s="46" t="s">
        <v>281</v>
      </c>
      <c r="D12" s="47">
        <v>10.5</v>
      </c>
      <c r="E12" s="52">
        <f t="shared" si="0"/>
        <v>0.105</v>
      </c>
      <c r="F12" s="47">
        <v>23.65</v>
      </c>
    </row>
    <row r="13" spans="1:6" ht="13.5" thickBot="1">
      <c r="A13" s="45" t="s">
        <v>58</v>
      </c>
      <c r="B13" s="45" t="s">
        <v>282</v>
      </c>
      <c r="C13" s="46" t="s">
        <v>283</v>
      </c>
      <c r="D13" s="47">
        <v>10.5</v>
      </c>
      <c r="E13" s="52">
        <f t="shared" si="0"/>
        <v>0.105</v>
      </c>
      <c r="F13" s="47">
        <v>25.06</v>
      </c>
    </row>
    <row r="14" spans="1:6" ht="13.5" thickBot="1">
      <c r="A14" s="45" t="s">
        <v>59</v>
      </c>
      <c r="B14" s="45" t="s">
        <v>316</v>
      </c>
      <c r="C14" s="46" t="s">
        <v>49</v>
      </c>
      <c r="D14" s="47">
        <v>10.5</v>
      </c>
      <c r="E14" s="52">
        <f t="shared" si="0"/>
        <v>0.105</v>
      </c>
      <c r="F14" s="47">
        <v>30</v>
      </c>
    </row>
    <row r="15" spans="1:6" ht="13.5" thickBot="1">
      <c r="A15" s="45" t="s">
        <v>60</v>
      </c>
      <c r="B15" s="45" t="s">
        <v>316</v>
      </c>
      <c r="C15" s="46" t="s">
        <v>49</v>
      </c>
      <c r="D15" s="47">
        <v>10.5</v>
      </c>
      <c r="E15" s="52">
        <f t="shared" si="0"/>
        <v>0.105</v>
      </c>
      <c r="F15" s="47">
        <v>30</v>
      </c>
    </row>
    <row r="16" spans="1:6" ht="13.5" thickBot="1">
      <c r="A16" s="45" t="s">
        <v>61</v>
      </c>
      <c r="B16" s="45" t="s">
        <v>284</v>
      </c>
      <c r="C16" s="46" t="s">
        <v>285</v>
      </c>
      <c r="D16" s="47">
        <v>10.5</v>
      </c>
      <c r="E16" s="52">
        <f t="shared" si="0"/>
        <v>0.105</v>
      </c>
      <c r="F16" s="47">
        <v>24.93</v>
      </c>
    </row>
    <row r="17" spans="1:6" ht="13.5" thickBot="1">
      <c r="A17" s="45" t="s">
        <v>62</v>
      </c>
      <c r="B17" s="45" t="s">
        <v>377</v>
      </c>
      <c r="C17" s="46" t="s">
        <v>44</v>
      </c>
      <c r="D17" s="47">
        <v>7.05</v>
      </c>
      <c r="E17" s="52">
        <f t="shared" si="0"/>
        <v>7.0499999999999993E-2</v>
      </c>
      <c r="F17" s="47">
        <v>19.55</v>
      </c>
    </row>
    <row r="18" spans="1:6" ht="13.5" thickBot="1">
      <c r="A18" s="45" t="s">
        <v>63</v>
      </c>
      <c r="B18" s="45" t="s">
        <v>377</v>
      </c>
      <c r="C18" s="46" t="s">
        <v>44</v>
      </c>
      <c r="D18" s="47">
        <v>10.5</v>
      </c>
      <c r="E18" s="52">
        <f t="shared" si="0"/>
        <v>0.105</v>
      </c>
      <c r="F18" s="47">
        <v>30</v>
      </c>
    </row>
    <row r="19" spans="1:6" ht="13.5" thickBot="1">
      <c r="A19" s="45" t="s">
        <v>64</v>
      </c>
      <c r="B19" s="45" t="s">
        <v>288</v>
      </c>
      <c r="C19" s="46" t="s">
        <v>289</v>
      </c>
      <c r="D19" s="47">
        <v>8.06</v>
      </c>
      <c r="E19" s="52">
        <f t="shared" si="0"/>
        <v>8.0600000000000005E-2</v>
      </c>
      <c r="F19" s="47">
        <v>23.43</v>
      </c>
    </row>
    <row r="20" spans="1:6" ht="13.5" thickBot="1">
      <c r="A20" s="45" t="s">
        <v>65</v>
      </c>
      <c r="B20" s="45" t="s">
        <v>290</v>
      </c>
      <c r="C20" s="46" t="s">
        <v>291</v>
      </c>
      <c r="D20" s="47">
        <v>10.5</v>
      </c>
      <c r="E20" s="52">
        <f t="shared" si="0"/>
        <v>0.105</v>
      </c>
      <c r="F20" s="47">
        <v>30</v>
      </c>
    </row>
    <row r="21" spans="1:6" ht="13.5" thickBot="1">
      <c r="A21" s="45" t="s">
        <v>66</v>
      </c>
      <c r="B21" s="45" t="s">
        <v>292</v>
      </c>
      <c r="C21" s="46" t="s">
        <v>293</v>
      </c>
      <c r="D21" s="47">
        <v>2.76</v>
      </c>
      <c r="E21" s="52">
        <f t="shared" si="0"/>
        <v>2.76E-2</v>
      </c>
      <c r="F21" s="47">
        <v>12.77</v>
      </c>
    </row>
    <row r="22" spans="1:6" ht="13.5" thickBot="1">
      <c r="A22" s="45" t="s">
        <v>67</v>
      </c>
      <c r="B22" s="45" t="s">
        <v>294</v>
      </c>
      <c r="C22" s="46" t="s">
        <v>295</v>
      </c>
      <c r="D22" s="47">
        <v>7.7</v>
      </c>
      <c r="E22" s="52">
        <f t="shared" si="0"/>
        <v>7.6999999999999999E-2</v>
      </c>
      <c r="F22" s="47">
        <v>18.63</v>
      </c>
    </row>
    <row r="23" spans="1:6" ht="13.5" thickBot="1">
      <c r="A23" s="45" t="s">
        <v>68</v>
      </c>
      <c r="B23" s="45" t="s">
        <v>316</v>
      </c>
      <c r="C23" s="46" t="s">
        <v>49</v>
      </c>
      <c r="D23" s="47">
        <v>10.5</v>
      </c>
      <c r="E23" s="52">
        <f t="shared" si="0"/>
        <v>0.105</v>
      </c>
      <c r="F23" s="47">
        <v>30</v>
      </c>
    </row>
    <row r="24" spans="1:6" ht="13.5" thickBot="1">
      <c r="A24" s="45" t="s">
        <v>69</v>
      </c>
      <c r="B24" s="45" t="s">
        <v>286</v>
      </c>
      <c r="C24" s="46" t="s">
        <v>287</v>
      </c>
      <c r="D24" s="47">
        <v>5.83</v>
      </c>
      <c r="E24" s="52">
        <f t="shared" si="0"/>
        <v>5.8299999999999998E-2</v>
      </c>
      <c r="F24" s="47">
        <v>20.34</v>
      </c>
    </row>
    <row r="25" spans="1:6" ht="13.5" thickBot="1">
      <c r="A25" s="45" t="s">
        <v>70</v>
      </c>
      <c r="B25" s="45" t="s">
        <v>316</v>
      </c>
      <c r="C25" s="46" t="s">
        <v>49</v>
      </c>
      <c r="D25" s="47">
        <v>10.5</v>
      </c>
      <c r="E25" s="52">
        <f t="shared" si="0"/>
        <v>0.105</v>
      </c>
      <c r="F25" s="47">
        <v>13.34</v>
      </c>
    </row>
    <row r="26" spans="1:6" ht="13.5" thickBot="1">
      <c r="A26" s="45" t="s">
        <v>71</v>
      </c>
      <c r="B26" s="45" t="s">
        <v>376</v>
      </c>
      <c r="C26" s="46" t="s">
        <v>45</v>
      </c>
      <c r="D26" s="47">
        <v>10.5</v>
      </c>
      <c r="E26" s="52">
        <f t="shared" si="0"/>
        <v>0.105</v>
      </c>
      <c r="F26" s="47">
        <v>30</v>
      </c>
    </row>
    <row r="27" spans="1:6" ht="13.5" thickBot="1">
      <c r="A27" s="45" t="s">
        <v>72</v>
      </c>
      <c r="B27" s="45" t="s">
        <v>380</v>
      </c>
      <c r="C27" s="46" t="s">
        <v>42</v>
      </c>
      <c r="D27" s="47">
        <v>10.5</v>
      </c>
      <c r="E27" s="52">
        <f t="shared" si="0"/>
        <v>0.105</v>
      </c>
      <c r="F27" s="47">
        <v>30</v>
      </c>
    </row>
    <row r="28" spans="1:6" ht="13.5" thickBot="1">
      <c r="A28" s="45" t="s">
        <v>73</v>
      </c>
      <c r="B28" s="45" t="s">
        <v>380</v>
      </c>
      <c r="C28" s="46" t="s">
        <v>42</v>
      </c>
      <c r="D28" s="47">
        <v>10.5</v>
      </c>
      <c r="E28" s="52">
        <f t="shared" si="0"/>
        <v>0.105</v>
      </c>
      <c r="F28" s="47">
        <v>30</v>
      </c>
    </row>
    <row r="29" spans="1:6" ht="13.5" thickBot="1">
      <c r="A29" s="45" t="s">
        <v>74</v>
      </c>
      <c r="B29" s="45" t="s">
        <v>380</v>
      </c>
      <c r="C29" s="46" t="s">
        <v>42</v>
      </c>
      <c r="D29" s="47">
        <v>9.19</v>
      </c>
      <c r="E29" s="52">
        <f t="shared" si="0"/>
        <v>9.1899999999999996E-2</v>
      </c>
      <c r="F29" s="47">
        <v>23.61</v>
      </c>
    </row>
    <row r="30" spans="1:6" ht="13.5" thickBot="1">
      <c r="A30" s="45" t="s">
        <v>75</v>
      </c>
      <c r="B30" s="45" t="s">
        <v>380</v>
      </c>
      <c r="C30" s="46" t="s">
        <v>42</v>
      </c>
      <c r="D30" s="47">
        <v>10.5</v>
      </c>
      <c r="E30" s="52">
        <f t="shared" si="0"/>
        <v>0.105</v>
      </c>
      <c r="F30" s="47">
        <v>30</v>
      </c>
    </row>
    <row r="31" spans="1:6" ht="13.5" thickBot="1">
      <c r="A31" s="45" t="s">
        <v>76</v>
      </c>
      <c r="B31" s="45" t="s">
        <v>380</v>
      </c>
      <c r="C31" s="46" t="s">
        <v>42</v>
      </c>
      <c r="D31" s="47">
        <v>10.5</v>
      </c>
      <c r="E31" s="52">
        <f t="shared" si="0"/>
        <v>0.105</v>
      </c>
      <c r="F31" s="47">
        <v>30</v>
      </c>
    </row>
    <row r="32" spans="1:6" ht="13.5" thickBot="1">
      <c r="A32" s="45" t="s">
        <v>77</v>
      </c>
      <c r="B32" s="45" t="s">
        <v>378</v>
      </c>
      <c r="C32" s="46" t="s">
        <v>39</v>
      </c>
      <c r="D32" s="47">
        <v>10.5</v>
      </c>
      <c r="E32" s="52">
        <f t="shared" si="0"/>
        <v>0.105</v>
      </c>
      <c r="F32" s="47">
        <v>30</v>
      </c>
    </row>
    <row r="33" spans="1:6" ht="13.5" thickBot="1">
      <c r="A33" s="45" t="s">
        <v>78</v>
      </c>
      <c r="B33" s="45" t="s">
        <v>380</v>
      </c>
      <c r="C33" s="46" t="s">
        <v>42</v>
      </c>
      <c r="D33" s="47">
        <v>4.05</v>
      </c>
      <c r="E33" s="52">
        <f t="shared" si="0"/>
        <v>4.0500000000000001E-2</v>
      </c>
      <c r="F33" s="47">
        <v>24.99</v>
      </c>
    </row>
    <row r="34" spans="1:6" ht="13.5" thickBot="1">
      <c r="A34" s="45" t="s">
        <v>79</v>
      </c>
      <c r="B34" s="45" t="s">
        <v>298</v>
      </c>
      <c r="C34" s="46" t="s">
        <v>299</v>
      </c>
      <c r="D34" s="47">
        <v>6.24</v>
      </c>
      <c r="E34" s="52">
        <f t="shared" si="0"/>
        <v>6.2400000000000004E-2</v>
      </c>
      <c r="F34" s="47">
        <v>19.82</v>
      </c>
    </row>
    <row r="35" spans="1:6" ht="13.5" thickBot="1">
      <c r="A35" s="45" t="s">
        <v>80</v>
      </c>
      <c r="B35" s="45" t="s">
        <v>300</v>
      </c>
      <c r="C35" s="46" t="s">
        <v>301</v>
      </c>
      <c r="D35" s="47">
        <v>5.3</v>
      </c>
      <c r="E35" s="52">
        <f t="shared" si="0"/>
        <v>5.2999999999999999E-2</v>
      </c>
      <c r="F35" s="47">
        <v>10.19</v>
      </c>
    </row>
    <row r="36" spans="1:6" ht="13.5" thickBot="1">
      <c r="A36" s="45" t="s">
        <v>81</v>
      </c>
      <c r="B36" s="45" t="s">
        <v>365</v>
      </c>
      <c r="C36" s="46" t="s">
        <v>48</v>
      </c>
      <c r="D36" s="47">
        <v>5.81</v>
      </c>
      <c r="E36" s="52">
        <f t="shared" si="0"/>
        <v>5.8099999999999999E-2</v>
      </c>
      <c r="F36" s="47">
        <v>19.22</v>
      </c>
    </row>
    <row r="37" spans="1:6" ht="13.5" thickBot="1">
      <c r="A37" s="45" t="s">
        <v>82</v>
      </c>
      <c r="B37" s="45" t="s">
        <v>365</v>
      </c>
      <c r="C37" s="46" t="s">
        <v>48</v>
      </c>
      <c r="D37" s="47">
        <v>10.5</v>
      </c>
      <c r="E37" s="52">
        <f t="shared" si="0"/>
        <v>0.105</v>
      </c>
      <c r="F37" s="47">
        <v>27.78</v>
      </c>
    </row>
    <row r="38" spans="1:6" ht="13.5" thickBot="1">
      <c r="A38" s="45" t="s">
        <v>83</v>
      </c>
      <c r="B38" s="45" t="s">
        <v>316</v>
      </c>
      <c r="C38" s="46" t="s">
        <v>49</v>
      </c>
      <c r="D38" s="47">
        <v>10.5</v>
      </c>
      <c r="E38" s="52">
        <f t="shared" si="0"/>
        <v>0.105</v>
      </c>
      <c r="F38" s="47">
        <v>30</v>
      </c>
    </row>
    <row r="39" spans="1:6" ht="13.5" thickBot="1">
      <c r="A39" s="45" t="s">
        <v>84</v>
      </c>
      <c r="B39" s="45" t="s">
        <v>316</v>
      </c>
      <c r="C39" s="46" t="s">
        <v>49</v>
      </c>
      <c r="D39" s="47">
        <v>6.26</v>
      </c>
      <c r="E39" s="52">
        <f t="shared" si="0"/>
        <v>6.2600000000000003E-2</v>
      </c>
      <c r="F39" s="47">
        <v>29.54</v>
      </c>
    </row>
    <row r="40" spans="1:6" ht="13.5" thickBot="1">
      <c r="A40" s="45" t="s">
        <v>85</v>
      </c>
      <c r="B40" s="45" t="s">
        <v>363</v>
      </c>
      <c r="C40" s="46" t="s">
        <v>364</v>
      </c>
      <c r="D40" s="47">
        <v>7.66</v>
      </c>
      <c r="E40" s="52">
        <f t="shared" si="0"/>
        <v>7.6600000000000001E-2</v>
      </c>
      <c r="F40" s="47">
        <v>30</v>
      </c>
    </row>
    <row r="41" spans="1:6" ht="13.5" thickBot="1">
      <c r="A41" s="45" t="s">
        <v>86</v>
      </c>
      <c r="B41" s="45" t="s">
        <v>377</v>
      </c>
      <c r="C41" s="46" t="s">
        <v>44</v>
      </c>
      <c r="D41" s="47">
        <v>10.5</v>
      </c>
      <c r="E41" s="52">
        <f t="shared" si="0"/>
        <v>0.105</v>
      </c>
      <c r="F41" s="47">
        <v>21.44</v>
      </c>
    </row>
    <row r="42" spans="1:6" ht="13.5" thickBot="1">
      <c r="A42" s="45" t="s">
        <v>87</v>
      </c>
      <c r="B42" s="45" t="s">
        <v>377</v>
      </c>
      <c r="C42" s="46" t="s">
        <v>44</v>
      </c>
      <c r="D42" s="47">
        <v>5.08</v>
      </c>
      <c r="E42" s="52">
        <f t="shared" ref="E42:E73" si="1">D42/100</f>
        <v>5.0799999999999998E-2</v>
      </c>
      <c r="F42" s="47">
        <v>27.33</v>
      </c>
    </row>
    <row r="43" spans="1:6" ht="13.5" thickBot="1">
      <c r="A43" s="50" t="s">
        <v>88</v>
      </c>
      <c r="B43" s="45" t="s">
        <v>377</v>
      </c>
      <c r="C43" s="46" t="s">
        <v>44</v>
      </c>
      <c r="D43" s="51">
        <v>7.93</v>
      </c>
      <c r="E43" s="52">
        <f t="shared" si="1"/>
        <v>7.9299999999999995E-2</v>
      </c>
      <c r="F43" s="51">
        <v>30</v>
      </c>
    </row>
    <row r="44" spans="1:6" ht="13.5" thickBot="1">
      <c r="A44" s="45" t="s">
        <v>89</v>
      </c>
      <c r="B44" s="45" t="s">
        <v>377</v>
      </c>
      <c r="C44" s="46" t="s">
        <v>44</v>
      </c>
      <c r="D44" s="47">
        <v>10.5</v>
      </c>
      <c r="E44" s="52">
        <f t="shared" si="1"/>
        <v>0.105</v>
      </c>
      <c r="F44" s="47">
        <v>30</v>
      </c>
    </row>
    <row r="45" spans="1:6" ht="13.5" thickBot="1">
      <c r="A45" s="45" t="s">
        <v>90</v>
      </c>
      <c r="B45" s="45" t="s">
        <v>377</v>
      </c>
      <c r="C45" s="46" t="s">
        <v>44</v>
      </c>
      <c r="D45" s="47">
        <v>10.5</v>
      </c>
      <c r="E45" s="52">
        <f t="shared" si="1"/>
        <v>0.105</v>
      </c>
      <c r="F45" s="47">
        <v>30</v>
      </c>
    </row>
    <row r="46" spans="1:6" ht="13.5" thickBot="1">
      <c r="A46" s="45" t="s">
        <v>91</v>
      </c>
      <c r="B46" s="45" t="s">
        <v>379</v>
      </c>
      <c r="C46" s="46" t="s">
        <v>43</v>
      </c>
      <c r="D46" s="47">
        <v>5.35</v>
      </c>
      <c r="E46" s="52">
        <f t="shared" si="1"/>
        <v>5.3499999999999999E-2</v>
      </c>
      <c r="F46" s="47">
        <v>30</v>
      </c>
    </row>
    <row r="47" spans="1:6" ht="13.5" thickBot="1">
      <c r="A47" s="45" t="s">
        <v>92</v>
      </c>
      <c r="B47" s="45" t="s">
        <v>379</v>
      </c>
      <c r="C47" s="46" t="s">
        <v>43</v>
      </c>
      <c r="D47" s="47">
        <v>3.55</v>
      </c>
      <c r="E47" s="52">
        <f t="shared" si="1"/>
        <v>3.5499999999999997E-2</v>
      </c>
      <c r="F47" s="47">
        <v>30</v>
      </c>
    </row>
    <row r="48" spans="1:6" ht="13.5" thickBot="1">
      <c r="A48" s="45" t="s">
        <v>93</v>
      </c>
      <c r="B48" s="45" t="s">
        <v>306</v>
      </c>
      <c r="C48" s="46" t="s">
        <v>307</v>
      </c>
      <c r="D48" s="47">
        <v>6.73</v>
      </c>
      <c r="E48" s="52">
        <f t="shared" si="1"/>
        <v>6.7299999999999999E-2</v>
      </c>
      <c r="F48" s="47">
        <v>17.920000000000002</v>
      </c>
    </row>
    <row r="49" spans="1:6" ht="13.5" thickBot="1">
      <c r="A49" s="45" t="s">
        <v>94</v>
      </c>
      <c r="B49" s="45" t="s">
        <v>308</v>
      </c>
      <c r="C49" s="46" t="s">
        <v>309</v>
      </c>
      <c r="D49" s="47">
        <v>9.0399999999999991</v>
      </c>
      <c r="E49" s="52">
        <f t="shared" si="1"/>
        <v>9.0399999999999994E-2</v>
      </c>
      <c r="F49" s="47">
        <v>21.96</v>
      </c>
    </row>
    <row r="50" spans="1:6" ht="13.5" thickBot="1">
      <c r="A50" s="45" t="s">
        <v>95</v>
      </c>
      <c r="B50" s="45" t="s">
        <v>376</v>
      </c>
      <c r="C50" s="46" t="s">
        <v>45</v>
      </c>
      <c r="D50" s="47">
        <v>6.9</v>
      </c>
      <c r="E50" s="52">
        <f t="shared" si="1"/>
        <v>6.9000000000000006E-2</v>
      </c>
      <c r="F50" s="47">
        <v>30</v>
      </c>
    </row>
    <row r="51" spans="1:6" ht="13.5" thickBot="1">
      <c r="A51" s="45" t="s">
        <v>96</v>
      </c>
      <c r="B51" s="45" t="s">
        <v>310</v>
      </c>
      <c r="C51" s="46" t="s">
        <v>311</v>
      </c>
      <c r="D51" s="47">
        <v>4.34</v>
      </c>
      <c r="E51" s="52">
        <f t="shared" si="1"/>
        <v>4.3400000000000001E-2</v>
      </c>
      <c r="F51" s="47">
        <v>12.21</v>
      </c>
    </row>
    <row r="52" spans="1:6" ht="13.5" thickBot="1">
      <c r="A52" s="45" t="s">
        <v>97</v>
      </c>
      <c r="B52" s="45" t="s">
        <v>314</v>
      </c>
      <c r="C52" s="46" t="s">
        <v>315</v>
      </c>
      <c r="D52" s="47">
        <v>8.9600000000000009</v>
      </c>
      <c r="E52" s="52">
        <f t="shared" si="1"/>
        <v>8.9600000000000013E-2</v>
      </c>
      <c r="F52" s="47">
        <v>20.9</v>
      </c>
    </row>
    <row r="53" spans="1:6" ht="13.5" thickBot="1">
      <c r="A53" s="45" t="s">
        <v>98</v>
      </c>
      <c r="B53" s="45" t="s">
        <v>335</v>
      </c>
      <c r="C53" s="46" t="s">
        <v>336</v>
      </c>
      <c r="D53" s="47">
        <v>10.33</v>
      </c>
      <c r="E53" s="52">
        <f t="shared" si="1"/>
        <v>0.1033</v>
      </c>
      <c r="F53" s="47">
        <v>28.38</v>
      </c>
    </row>
    <row r="54" spans="1:6" ht="13.5" thickBot="1">
      <c r="A54" s="45" t="s">
        <v>99</v>
      </c>
      <c r="B54" s="45" t="s">
        <v>316</v>
      </c>
      <c r="C54" s="46" t="s">
        <v>49</v>
      </c>
      <c r="D54" s="47">
        <v>10.5</v>
      </c>
      <c r="E54" s="52">
        <f t="shared" si="1"/>
        <v>0.105</v>
      </c>
      <c r="F54" s="47">
        <v>30</v>
      </c>
    </row>
    <row r="55" spans="1:6" ht="13.5" thickBot="1">
      <c r="A55" s="45" t="s">
        <v>100</v>
      </c>
      <c r="B55" s="45" t="s">
        <v>369</v>
      </c>
      <c r="C55" s="46" t="s">
        <v>46</v>
      </c>
      <c r="D55" s="47">
        <v>5.01</v>
      </c>
      <c r="E55" s="52">
        <f t="shared" si="1"/>
        <v>5.0099999999999999E-2</v>
      </c>
      <c r="F55" s="47">
        <v>25.32</v>
      </c>
    </row>
    <row r="56" spans="1:6" ht="13.5" thickBot="1">
      <c r="A56" s="45" t="s">
        <v>101</v>
      </c>
      <c r="B56" s="45" t="s">
        <v>369</v>
      </c>
      <c r="C56" s="46" t="s">
        <v>46</v>
      </c>
      <c r="D56" s="47">
        <v>10.5</v>
      </c>
      <c r="E56" s="52">
        <f t="shared" si="1"/>
        <v>0.105</v>
      </c>
      <c r="F56" s="47">
        <v>29.7</v>
      </c>
    </row>
    <row r="57" spans="1:6" ht="13.5" thickBot="1">
      <c r="A57" s="45" t="s">
        <v>102</v>
      </c>
      <c r="B57" s="45" t="s">
        <v>316</v>
      </c>
      <c r="C57" s="46" t="s">
        <v>49</v>
      </c>
      <c r="D57" s="47">
        <v>10.35</v>
      </c>
      <c r="E57" s="52">
        <f t="shared" si="1"/>
        <v>0.10349999999999999</v>
      </c>
      <c r="F57" s="47">
        <v>30</v>
      </c>
    </row>
    <row r="58" spans="1:6" ht="13.5" thickBot="1">
      <c r="A58" s="45" t="s">
        <v>103</v>
      </c>
      <c r="B58" s="45" t="s">
        <v>369</v>
      </c>
      <c r="C58" s="46" t="s">
        <v>46</v>
      </c>
      <c r="D58" s="47">
        <v>10.5</v>
      </c>
      <c r="E58" s="52">
        <f t="shared" si="1"/>
        <v>0.105</v>
      </c>
      <c r="F58" s="47">
        <v>25.82</v>
      </c>
    </row>
    <row r="59" spans="1:6" ht="13.5" thickBot="1">
      <c r="A59" s="45" t="s">
        <v>104</v>
      </c>
      <c r="B59" s="45" t="s">
        <v>323</v>
      </c>
      <c r="C59" s="46" t="s">
        <v>324</v>
      </c>
      <c r="D59" s="47">
        <v>5.25</v>
      </c>
      <c r="E59" s="52">
        <f t="shared" si="1"/>
        <v>5.2499999999999998E-2</v>
      </c>
      <c r="F59" s="47">
        <v>17.88</v>
      </c>
    </row>
    <row r="60" spans="1:6" ht="13.5" thickBot="1">
      <c r="A60" s="45" t="s">
        <v>105</v>
      </c>
      <c r="B60" s="45" t="s">
        <v>327</v>
      </c>
      <c r="C60" s="46" t="s">
        <v>328</v>
      </c>
      <c r="D60" s="47">
        <v>6.64</v>
      </c>
      <c r="E60" s="52">
        <f t="shared" si="1"/>
        <v>6.6400000000000001E-2</v>
      </c>
      <c r="F60" s="47">
        <v>21.93</v>
      </c>
    </row>
    <row r="61" spans="1:6" ht="13.5" thickBot="1">
      <c r="A61" s="45" t="s">
        <v>106</v>
      </c>
      <c r="B61" s="45" t="s">
        <v>331</v>
      </c>
      <c r="C61" s="46" t="s">
        <v>332</v>
      </c>
      <c r="D61" s="47">
        <v>7.18</v>
      </c>
      <c r="E61" s="52">
        <f t="shared" si="1"/>
        <v>7.1800000000000003E-2</v>
      </c>
      <c r="F61" s="47">
        <v>19.940000000000001</v>
      </c>
    </row>
    <row r="62" spans="1:6" ht="13.5" thickBot="1">
      <c r="A62" s="45" t="s">
        <v>107</v>
      </c>
      <c r="B62" s="45" t="s">
        <v>319</v>
      </c>
      <c r="C62" s="46" t="s">
        <v>320</v>
      </c>
      <c r="D62" s="47">
        <v>6</v>
      </c>
      <c r="E62" s="52">
        <f t="shared" si="1"/>
        <v>0.06</v>
      </c>
      <c r="F62" s="47">
        <v>18.489999999999998</v>
      </c>
    </row>
    <row r="63" spans="1:6" ht="13.5" thickBot="1">
      <c r="A63" s="45" t="s">
        <v>108</v>
      </c>
      <c r="B63" s="45" t="s">
        <v>321</v>
      </c>
      <c r="C63" s="46" t="s">
        <v>322</v>
      </c>
      <c r="D63" s="47">
        <v>5.87</v>
      </c>
      <c r="E63" s="52">
        <f t="shared" si="1"/>
        <v>5.8700000000000002E-2</v>
      </c>
      <c r="F63" s="47">
        <v>24.6</v>
      </c>
    </row>
    <row r="64" spans="1:6" ht="13.5" thickBot="1">
      <c r="A64" s="45" t="s">
        <v>109</v>
      </c>
      <c r="B64" s="45" t="s">
        <v>384</v>
      </c>
      <c r="C64" s="46" t="s">
        <v>38</v>
      </c>
      <c r="D64" s="47">
        <v>8.16</v>
      </c>
      <c r="E64" s="52">
        <f t="shared" si="1"/>
        <v>8.1600000000000006E-2</v>
      </c>
      <c r="F64" s="47">
        <v>21.89</v>
      </c>
    </row>
    <row r="65" spans="1:6" ht="13.5" thickBot="1">
      <c r="A65" s="45" t="s">
        <v>110</v>
      </c>
      <c r="B65" s="45" t="s">
        <v>325</v>
      </c>
      <c r="C65" s="46" t="s">
        <v>326</v>
      </c>
      <c r="D65" s="47">
        <v>5.72</v>
      </c>
      <c r="E65" s="52">
        <f t="shared" si="1"/>
        <v>5.7200000000000001E-2</v>
      </c>
      <c r="F65" s="47">
        <v>17.71</v>
      </c>
    </row>
    <row r="66" spans="1:6" ht="13.5" thickBot="1">
      <c r="A66" s="45" t="s">
        <v>111</v>
      </c>
      <c r="B66" s="45" t="s">
        <v>369</v>
      </c>
      <c r="C66" s="46" t="s">
        <v>46</v>
      </c>
      <c r="D66" s="47">
        <v>10.5</v>
      </c>
      <c r="E66" s="52">
        <f t="shared" si="1"/>
        <v>0.105</v>
      </c>
      <c r="F66" s="47">
        <v>23.15</v>
      </c>
    </row>
    <row r="67" spans="1:6" ht="13.5" thickBot="1">
      <c r="A67" s="45" t="s">
        <v>112</v>
      </c>
      <c r="B67" s="45" t="s">
        <v>369</v>
      </c>
      <c r="C67" s="46" t="s">
        <v>46</v>
      </c>
      <c r="D67" s="47">
        <v>10.5</v>
      </c>
      <c r="E67" s="52">
        <f t="shared" si="1"/>
        <v>0.105</v>
      </c>
      <c r="F67" s="47">
        <v>30</v>
      </c>
    </row>
    <row r="68" spans="1:6" ht="13.5" thickBot="1">
      <c r="A68" s="50" t="s">
        <v>113</v>
      </c>
      <c r="B68" s="45" t="s">
        <v>369</v>
      </c>
      <c r="C68" s="46" t="s">
        <v>46</v>
      </c>
      <c r="D68" s="51">
        <v>10.5</v>
      </c>
      <c r="E68" s="52">
        <f t="shared" si="1"/>
        <v>0.105</v>
      </c>
      <c r="F68" s="51">
        <v>30</v>
      </c>
    </row>
    <row r="69" spans="1:6" ht="13.5" thickBot="1">
      <c r="A69" s="45" t="s">
        <v>114</v>
      </c>
      <c r="B69" s="45" t="s">
        <v>329</v>
      </c>
      <c r="C69" s="46" t="s">
        <v>330</v>
      </c>
      <c r="D69" s="47">
        <v>5.68</v>
      </c>
      <c r="E69" s="52">
        <f t="shared" si="1"/>
        <v>5.6799999999999996E-2</v>
      </c>
      <c r="F69" s="47">
        <v>21.59</v>
      </c>
    </row>
    <row r="70" spans="1:6" ht="13.5" thickBot="1">
      <c r="A70" s="45" t="s">
        <v>115</v>
      </c>
      <c r="B70" s="45" t="s">
        <v>333</v>
      </c>
      <c r="C70" s="46" t="s">
        <v>334</v>
      </c>
      <c r="D70" s="47">
        <v>10.5</v>
      </c>
      <c r="E70" s="52">
        <f t="shared" si="1"/>
        <v>0.105</v>
      </c>
      <c r="F70" s="47">
        <v>25.9</v>
      </c>
    </row>
    <row r="71" spans="1:6" ht="13.5" thickBot="1">
      <c r="A71" s="45" t="s">
        <v>116</v>
      </c>
      <c r="B71" s="45" t="s">
        <v>369</v>
      </c>
      <c r="C71" s="46" t="s">
        <v>46</v>
      </c>
      <c r="D71" s="47">
        <v>10.5</v>
      </c>
      <c r="E71" s="52">
        <f t="shared" si="1"/>
        <v>0.105</v>
      </c>
      <c r="F71" s="47">
        <v>30</v>
      </c>
    </row>
    <row r="72" spans="1:6" ht="13.5" thickBot="1">
      <c r="A72" s="45" t="s">
        <v>117</v>
      </c>
      <c r="B72" s="45" t="s">
        <v>369</v>
      </c>
      <c r="C72" s="46" t="s">
        <v>46</v>
      </c>
      <c r="D72" s="47">
        <v>10.5</v>
      </c>
      <c r="E72" s="52">
        <f t="shared" si="1"/>
        <v>0.105</v>
      </c>
      <c r="F72" s="47">
        <v>30</v>
      </c>
    </row>
    <row r="73" spans="1:6" ht="13.5" thickBot="1">
      <c r="A73" s="45" t="s">
        <v>118</v>
      </c>
      <c r="B73" s="45" t="s">
        <v>339</v>
      </c>
      <c r="C73" s="46" t="s">
        <v>340</v>
      </c>
      <c r="D73" s="47">
        <v>7.4</v>
      </c>
      <c r="E73" s="52">
        <f t="shared" si="1"/>
        <v>7.400000000000001E-2</v>
      </c>
      <c r="F73" s="47">
        <v>21.38</v>
      </c>
    </row>
    <row r="74" spans="1:6" ht="13.5" thickBot="1">
      <c r="A74" s="45" t="s">
        <v>119</v>
      </c>
      <c r="B74" s="45" t="s">
        <v>369</v>
      </c>
      <c r="C74" s="46" t="s">
        <v>46</v>
      </c>
      <c r="D74" s="47">
        <v>6.63</v>
      </c>
      <c r="E74" s="52">
        <f t="shared" ref="E74:E105" si="2">D74/100</f>
        <v>6.6299999999999998E-2</v>
      </c>
      <c r="F74" s="47">
        <v>28.27</v>
      </c>
    </row>
    <row r="75" spans="1:6" ht="13.5" thickBot="1">
      <c r="A75" s="45" t="s">
        <v>120</v>
      </c>
      <c r="B75" s="45" t="s">
        <v>379</v>
      </c>
      <c r="C75" s="46" t="s">
        <v>43</v>
      </c>
      <c r="D75" s="47">
        <v>10</v>
      </c>
      <c r="E75" s="52">
        <f t="shared" si="2"/>
        <v>0.1</v>
      </c>
      <c r="F75" s="47">
        <v>30</v>
      </c>
    </row>
    <row r="76" spans="1:6" ht="13.5" thickBot="1">
      <c r="A76" s="45" t="s">
        <v>121</v>
      </c>
      <c r="B76" s="45" t="s">
        <v>341</v>
      </c>
      <c r="C76" s="46" t="s">
        <v>342</v>
      </c>
      <c r="D76" s="47">
        <v>6.33</v>
      </c>
      <c r="E76" s="52">
        <f t="shared" si="2"/>
        <v>6.3299999999999995E-2</v>
      </c>
      <c r="F76" s="47">
        <v>18.29</v>
      </c>
    </row>
    <row r="77" spans="1:6" ht="13.5" thickBot="1">
      <c r="A77" s="45" t="s">
        <v>122</v>
      </c>
      <c r="B77" s="45" t="s">
        <v>304</v>
      </c>
      <c r="C77" s="46" t="s">
        <v>305</v>
      </c>
      <c r="D77" s="47">
        <v>6.62</v>
      </c>
      <c r="E77" s="52">
        <f t="shared" si="2"/>
        <v>6.6199999999999995E-2</v>
      </c>
      <c r="F77" s="47">
        <v>19.690000000000001</v>
      </c>
    </row>
    <row r="78" spans="1:6" ht="13.5" thickBot="1">
      <c r="A78" s="45" t="s">
        <v>123</v>
      </c>
      <c r="B78" s="45" t="s">
        <v>304</v>
      </c>
      <c r="C78" s="46" t="s">
        <v>305</v>
      </c>
      <c r="D78" s="47">
        <v>10.5</v>
      </c>
      <c r="E78" s="52">
        <f t="shared" si="2"/>
        <v>0.105</v>
      </c>
      <c r="F78" s="47">
        <v>30</v>
      </c>
    </row>
    <row r="79" spans="1:6" ht="13.5" thickBot="1">
      <c r="A79" s="45" t="s">
        <v>124</v>
      </c>
      <c r="B79" s="45" t="s">
        <v>363</v>
      </c>
      <c r="C79" s="46" t="s">
        <v>364</v>
      </c>
      <c r="D79" s="47">
        <v>7.36</v>
      </c>
      <c r="E79" s="52">
        <f t="shared" si="2"/>
        <v>7.3599999999999999E-2</v>
      </c>
      <c r="F79" s="47">
        <v>30</v>
      </c>
    </row>
    <row r="80" spans="1:6" ht="13.5" thickBot="1">
      <c r="A80" s="45" t="s">
        <v>125</v>
      </c>
      <c r="B80" s="45" t="s">
        <v>368</v>
      </c>
      <c r="C80" s="46" t="s">
        <v>41</v>
      </c>
      <c r="D80" s="47">
        <v>4.84</v>
      </c>
      <c r="E80" s="52">
        <f t="shared" si="2"/>
        <v>4.8399999999999999E-2</v>
      </c>
      <c r="F80" s="47">
        <v>30</v>
      </c>
    </row>
    <row r="81" spans="1:6" ht="13.5" thickBot="1">
      <c r="A81" s="45" t="s">
        <v>126</v>
      </c>
      <c r="B81" s="45" t="s">
        <v>368</v>
      </c>
      <c r="C81" s="46" t="s">
        <v>41</v>
      </c>
      <c r="D81" s="47">
        <v>4.72</v>
      </c>
      <c r="E81" s="52">
        <f t="shared" si="2"/>
        <v>4.7199999999999999E-2</v>
      </c>
      <c r="F81" s="47">
        <v>20.47</v>
      </c>
    </row>
    <row r="82" spans="1:6" ht="13.5" thickBot="1">
      <c r="A82" s="45" t="s">
        <v>127</v>
      </c>
      <c r="B82" s="45" t="s">
        <v>343</v>
      </c>
      <c r="C82" s="46" t="s">
        <v>344</v>
      </c>
      <c r="D82" s="47">
        <v>4.46</v>
      </c>
      <c r="E82" s="52">
        <f t="shared" si="2"/>
        <v>4.4600000000000001E-2</v>
      </c>
      <c r="F82" s="47">
        <v>16.329999999999998</v>
      </c>
    </row>
    <row r="83" spans="1:6" ht="13.5" thickBot="1">
      <c r="A83" s="45" t="s">
        <v>128</v>
      </c>
      <c r="B83" s="45" t="s">
        <v>343</v>
      </c>
      <c r="C83" s="46" t="s">
        <v>344</v>
      </c>
      <c r="D83" s="47">
        <v>10.5</v>
      </c>
      <c r="E83" s="52">
        <f t="shared" si="2"/>
        <v>0.105</v>
      </c>
      <c r="F83" s="47">
        <v>30</v>
      </c>
    </row>
    <row r="84" spans="1:6" ht="13.5" thickBot="1">
      <c r="A84" s="45" t="s">
        <v>129</v>
      </c>
      <c r="B84" s="45" t="s">
        <v>379</v>
      </c>
      <c r="C84" s="46" t="s">
        <v>43</v>
      </c>
      <c r="D84" s="47">
        <v>10.5</v>
      </c>
      <c r="E84" s="52">
        <f t="shared" si="2"/>
        <v>0.105</v>
      </c>
      <c r="F84" s="47">
        <v>30</v>
      </c>
    </row>
    <row r="85" spans="1:6" ht="13.5" thickBot="1">
      <c r="A85" s="45" t="s">
        <v>130</v>
      </c>
      <c r="B85" s="45" t="s">
        <v>379</v>
      </c>
      <c r="C85" s="46" t="s">
        <v>43</v>
      </c>
      <c r="D85" s="47">
        <v>10.5</v>
      </c>
      <c r="E85" s="52">
        <f t="shared" si="2"/>
        <v>0.105</v>
      </c>
      <c r="F85" s="47">
        <v>30</v>
      </c>
    </row>
    <row r="86" spans="1:6" ht="13.5" thickBot="1">
      <c r="A86" s="45" t="s">
        <v>131</v>
      </c>
      <c r="B86" s="45" t="s">
        <v>368</v>
      </c>
      <c r="C86" s="46" t="s">
        <v>41</v>
      </c>
      <c r="D86" s="47">
        <v>10.5</v>
      </c>
      <c r="E86" s="52">
        <f t="shared" si="2"/>
        <v>0.105</v>
      </c>
      <c r="F86" s="47">
        <v>30</v>
      </c>
    </row>
    <row r="87" spans="1:6" ht="13.5" thickBot="1">
      <c r="A87" s="45" t="s">
        <v>132</v>
      </c>
      <c r="B87" s="45" t="s">
        <v>345</v>
      </c>
      <c r="C87" s="46" t="s">
        <v>346</v>
      </c>
      <c r="D87" s="47">
        <v>4.97</v>
      </c>
      <c r="E87" s="52">
        <f t="shared" si="2"/>
        <v>4.9699999999999994E-2</v>
      </c>
      <c r="F87" s="47">
        <v>15.73</v>
      </c>
    </row>
    <row r="88" spans="1:6" ht="13.5" thickBot="1">
      <c r="A88" s="45" t="s">
        <v>133</v>
      </c>
      <c r="B88" s="45" t="s">
        <v>380</v>
      </c>
      <c r="C88" s="46" t="s">
        <v>42</v>
      </c>
      <c r="D88" s="47">
        <v>10.5</v>
      </c>
      <c r="E88" s="52">
        <f t="shared" si="2"/>
        <v>0.105</v>
      </c>
      <c r="F88" s="47">
        <v>27.18</v>
      </c>
    </row>
    <row r="89" spans="1:6" ht="13.5" thickBot="1">
      <c r="A89" s="45" t="s">
        <v>134</v>
      </c>
      <c r="B89" s="45" t="s">
        <v>380</v>
      </c>
      <c r="C89" s="46" t="s">
        <v>42</v>
      </c>
      <c r="D89" s="47">
        <v>10.5</v>
      </c>
      <c r="E89" s="52">
        <f t="shared" si="2"/>
        <v>0.105</v>
      </c>
      <c r="F89" s="47">
        <v>30</v>
      </c>
    </row>
    <row r="90" spans="1:6" ht="13.5" thickBot="1">
      <c r="A90" s="45" t="s">
        <v>135</v>
      </c>
      <c r="B90" s="45" t="s">
        <v>316</v>
      </c>
      <c r="C90" s="46" t="s">
        <v>49</v>
      </c>
      <c r="D90" s="47">
        <v>10.5</v>
      </c>
      <c r="E90" s="52">
        <f t="shared" si="2"/>
        <v>0.105</v>
      </c>
      <c r="F90" s="47">
        <v>30</v>
      </c>
    </row>
    <row r="91" spans="1:6" ht="13.5" thickBot="1">
      <c r="A91" s="45" t="s">
        <v>136</v>
      </c>
      <c r="B91" s="45" t="s">
        <v>316</v>
      </c>
      <c r="C91" s="46" t="s">
        <v>49</v>
      </c>
      <c r="D91" s="47">
        <v>4.84</v>
      </c>
      <c r="E91" s="52">
        <f t="shared" si="2"/>
        <v>4.8399999999999999E-2</v>
      </c>
      <c r="F91" s="47">
        <v>30</v>
      </c>
    </row>
    <row r="92" spans="1:6" ht="13.5" thickBot="1">
      <c r="A92" s="45" t="s">
        <v>137</v>
      </c>
      <c r="B92" s="45" t="s">
        <v>316</v>
      </c>
      <c r="C92" s="46" t="s">
        <v>49</v>
      </c>
      <c r="D92" s="47">
        <v>10.5</v>
      </c>
      <c r="E92" s="52">
        <f t="shared" si="2"/>
        <v>0.105</v>
      </c>
      <c r="F92" s="47">
        <v>23.68</v>
      </c>
    </row>
    <row r="93" spans="1:6" ht="13.5" thickBot="1">
      <c r="A93" s="45" t="s">
        <v>138</v>
      </c>
      <c r="B93" s="45" t="s">
        <v>316</v>
      </c>
      <c r="C93" s="46" t="s">
        <v>49</v>
      </c>
      <c r="D93" s="47">
        <v>3.74</v>
      </c>
      <c r="E93" s="52">
        <f t="shared" si="2"/>
        <v>3.7400000000000003E-2</v>
      </c>
      <c r="F93" s="47">
        <v>30</v>
      </c>
    </row>
    <row r="94" spans="1:6" ht="13.5" thickBot="1">
      <c r="A94" s="45" t="s">
        <v>139</v>
      </c>
      <c r="B94" s="45" t="s">
        <v>316</v>
      </c>
      <c r="C94" s="46" t="s">
        <v>49</v>
      </c>
      <c r="D94" s="47">
        <v>9.74</v>
      </c>
      <c r="E94" s="52">
        <f t="shared" si="2"/>
        <v>9.74E-2</v>
      </c>
      <c r="F94" s="47">
        <v>29.82</v>
      </c>
    </row>
    <row r="95" spans="1:6" ht="13.5" thickBot="1">
      <c r="A95" s="45" t="s">
        <v>140</v>
      </c>
      <c r="B95" s="45" t="s">
        <v>365</v>
      </c>
      <c r="C95" s="46" t="s">
        <v>48</v>
      </c>
      <c r="D95" s="47">
        <v>5.9</v>
      </c>
      <c r="E95" s="52">
        <f t="shared" si="2"/>
        <v>5.9000000000000004E-2</v>
      </c>
      <c r="F95" s="47">
        <v>17.29</v>
      </c>
    </row>
    <row r="96" spans="1:6" ht="13.5" thickBot="1">
      <c r="A96" s="45" t="s">
        <v>141</v>
      </c>
      <c r="B96" s="45" t="s">
        <v>312</v>
      </c>
      <c r="C96" s="46" t="s">
        <v>313</v>
      </c>
      <c r="D96" s="47">
        <v>4.53</v>
      </c>
      <c r="E96" s="52">
        <f t="shared" si="2"/>
        <v>4.53E-2</v>
      </c>
      <c r="F96" s="47">
        <v>15.27</v>
      </c>
    </row>
    <row r="97" spans="1:6" ht="13.5" thickBot="1">
      <c r="A97" s="45" t="s">
        <v>142</v>
      </c>
      <c r="B97" s="45" t="s">
        <v>376</v>
      </c>
      <c r="C97" s="46" t="s">
        <v>45</v>
      </c>
      <c r="D97" s="47">
        <v>10.5</v>
      </c>
      <c r="E97" s="52">
        <f t="shared" si="2"/>
        <v>0.105</v>
      </c>
      <c r="F97" s="47">
        <v>30</v>
      </c>
    </row>
    <row r="98" spans="1:6" ht="13.5" thickBot="1">
      <c r="A98" s="45" t="s">
        <v>143</v>
      </c>
      <c r="B98" s="45" t="s">
        <v>376</v>
      </c>
      <c r="C98" s="46" t="s">
        <v>45</v>
      </c>
      <c r="D98" s="47">
        <v>10.5</v>
      </c>
      <c r="E98" s="52">
        <f t="shared" si="2"/>
        <v>0.105</v>
      </c>
      <c r="F98" s="47">
        <v>30</v>
      </c>
    </row>
    <row r="99" spans="1:6" ht="13.5" thickBot="1">
      <c r="A99" s="45" t="s">
        <v>144</v>
      </c>
      <c r="B99" s="45" t="s">
        <v>347</v>
      </c>
      <c r="C99" s="46" t="s">
        <v>348</v>
      </c>
      <c r="D99" s="47">
        <v>5.62</v>
      </c>
      <c r="E99" s="52">
        <f t="shared" si="2"/>
        <v>5.62E-2</v>
      </c>
      <c r="F99" s="47">
        <v>17.39</v>
      </c>
    </row>
    <row r="100" spans="1:6" ht="13.5" thickBot="1">
      <c r="A100" s="45" t="s">
        <v>145</v>
      </c>
      <c r="B100" s="45" t="s">
        <v>349</v>
      </c>
      <c r="C100" s="46" t="s">
        <v>350</v>
      </c>
      <c r="D100" s="47">
        <v>2.33</v>
      </c>
      <c r="E100" s="52">
        <f t="shared" si="2"/>
        <v>2.3300000000000001E-2</v>
      </c>
      <c r="F100" s="47">
        <v>16.13</v>
      </c>
    </row>
    <row r="101" spans="1:6" ht="13.5" thickBot="1">
      <c r="A101" s="45" t="s">
        <v>146</v>
      </c>
      <c r="B101" s="45" t="s">
        <v>351</v>
      </c>
      <c r="C101" s="46" t="s">
        <v>352</v>
      </c>
      <c r="D101" s="47">
        <v>10.5</v>
      </c>
      <c r="E101" s="52">
        <f t="shared" si="2"/>
        <v>0.105</v>
      </c>
      <c r="F101" s="47">
        <v>25.16</v>
      </c>
    </row>
    <row r="102" spans="1:6" ht="13.5" thickBot="1">
      <c r="A102" s="45" t="s">
        <v>147</v>
      </c>
      <c r="B102" s="45" t="s">
        <v>379</v>
      </c>
      <c r="C102" s="46" t="s">
        <v>43</v>
      </c>
      <c r="D102" s="47">
        <v>10.5</v>
      </c>
      <c r="E102" s="52">
        <f t="shared" si="2"/>
        <v>0.105</v>
      </c>
      <c r="F102" s="47">
        <v>30</v>
      </c>
    </row>
    <row r="103" spans="1:6" ht="13.5" thickBot="1">
      <c r="A103" s="45" t="s">
        <v>148</v>
      </c>
      <c r="B103" s="45" t="s">
        <v>379</v>
      </c>
      <c r="C103" s="46" t="s">
        <v>43</v>
      </c>
      <c r="D103" s="47">
        <v>10.5</v>
      </c>
      <c r="E103" s="52">
        <f t="shared" si="2"/>
        <v>0.105</v>
      </c>
      <c r="F103" s="47">
        <v>30</v>
      </c>
    </row>
    <row r="104" spans="1:6" ht="13.5" thickBot="1">
      <c r="A104" s="45" t="s">
        <v>149</v>
      </c>
      <c r="B104" s="45" t="s">
        <v>379</v>
      </c>
      <c r="C104" s="46" t="s">
        <v>43</v>
      </c>
      <c r="D104" s="47">
        <v>10.5</v>
      </c>
      <c r="E104" s="52">
        <f t="shared" si="2"/>
        <v>0.105</v>
      </c>
      <c r="F104" s="47">
        <v>30</v>
      </c>
    </row>
    <row r="105" spans="1:6" ht="13.5" thickBot="1">
      <c r="A105" s="45" t="s">
        <v>150</v>
      </c>
      <c r="B105" s="45" t="s">
        <v>379</v>
      </c>
      <c r="C105" s="46" t="s">
        <v>43</v>
      </c>
      <c r="D105" s="47">
        <v>10.5</v>
      </c>
      <c r="E105" s="52">
        <f t="shared" si="2"/>
        <v>0.105</v>
      </c>
      <c r="F105" s="47">
        <v>30</v>
      </c>
    </row>
    <row r="106" spans="1:6" ht="13.5" thickBot="1">
      <c r="A106" s="45" t="s">
        <v>151</v>
      </c>
      <c r="B106" s="45" t="s">
        <v>379</v>
      </c>
      <c r="C106" s="46" t="s">
        <v>43</v>
      </c>
      <c r="D106" s="47">
        <v>10.5</v>
      </c>
      <c r="E106" s="52">
        <f t="shared" ref="E106:E137" si="3">D106/100</f>
        <v>0.105</v>
      </c>
      <c r="F106" s="47">
        <v>24.38</v>
      </c>
    </row>
    <row r="107" spans="1:6" ht="13.5" thickBot="1">
      <c r="A107" s="45" t="s">
        <v>152</v>
      </c>
      <c r="B107" s="45" t="s">
        <v>380</v>
      </c>
      <c r="C107" s="46" t="s">
        <v>42</v>
      </c>
      <c r="D107" s="47">
        <v>10.5</v>
      </c>
      <c r="E107" s="52">
        <f t="shared" si="3"/>
        <v>0.105</v>
      </c>
      <c r="F107" s="47">
        <v>30</v>
      </c>
    </row>
    <row r="108" spans="1:6" ht="13.5" thickBot="1">
      <c r="A108" s="45" t="s">
        <v>153</v>
      </c>
      <c r="B108" s="45" t="s">
        <v>316</v>
      </c>
      <c r="C108" s="46" t="s">
        <v>49</v>
      </c>
      <c r="D108" s="47">
        <v>10.5</v>
      </c>
      <c r="E108" s="52">
        <f t="shared" si="3"/>
        <v>0.105</v>
      </c>
      <c r="F108" s="47">
        <v>30</v>
      </c>
    </row>
    <row r="109" spans="1:6" ht="13.5" thickBot="1">
      <c r="A109" s="45" t="s">
        <v>154</v>
      </c>
      <c r="B109" s="45" t="s">
        <v>316</v>
      </c>
      <c r="C109" s="46" t="s">
        <v>49</v>
      </c>
      <c r="D109" s="47">
        <v>8.7200000000000006</v>
      </c>
      <c r="E109" s="52">
        <f t="shared" si="3"/>
        <v>8.72E-2</v>
      </c>
      <c r="F109" s="47">
        <v>29.02</v>
      </c>
    </row>
    <row r="110" spans="1:6" ht="13.5" thickBot="1">
      <c r="A110" s="50" t="s">
        <v>155</v>
      </c>
      <c r="B110" s="45" t="s">
        <v>316</v>
      </c>
      <c r="C110" s="46" t="s">
        <v>49</v>
      </c>
      <c r="D110" s="51">
        <v>-2.06</v>
      </c>
      <c r="E110" s="52">
        <f t="shared" si="3"/>
        <v>-2.06E-2</v>
      </c>
      <c r="F110" s="47">
        <v>30</v>
      </c>
    </row>
    <row r="111" spans="1:6" ht="13.5" thickBot="1">
      <c r="A111" s="45" t="s">
        <v>156</v>
      </c>
      <c r="B111" s="45" t="s">
        <v>353</v>
      </c>
      <c r="C111" s="46" t="s">
        <v>354</v>
      </c>
      <c r="D111" s="47">
        <v>1.05</v>
      </c>
      <c r="E111" s="52">
        <f t="shared" si="3"/>
        <v>1.0500000000000001E-2</v>
      </c>
      <c r="F111" s="47">
        <v>18.559999999999999</v>
      </c>
    </row>
    <row r="112" spans="1:6" ht="13.5" thickBot="1">
      <c r="A112" s="45" t="s">
        <v>157</v>
      </c>
      <c r="B112" s="45" t="s">
        <v>366</v>
      </c>
      <c r="C112" s="46" t="s">
        <v>367</v>
      </c>
      <c r="D112" s="47">
        <v>10.5</v>
      </c>
      <c r="E112" s="52">
        <f t="shared" si="3"/>
        <v>0.105</v>
      </c>
      <c r="F112" s="47">
        <v>30</v>
      </c>
    </row>
    <row r="113" spans="1:6" ht="13.5" thickBot="1">
      <c r="A113" s="45" t="s">
        <v>158</v>
      </c>
      <c r="B113" s="45" t="s">
        <v>366</v>
      </c>
      <c r="C113" s="46" t="s">
        <v>367</v>
      </c>
      <c r="D113" s="47">
        <v>5.27</v>
      </c>
      <c r="E113" s="52">
        <f t="shared" si="3"/>
        <v>5.2699999999999997E-2</v>
      </c>
      <c r="F113" s="47">
        <v>27.39</v>
      </c>
    </row>
    <row r="114" spans="1:6" ht="13.5" thickBot="1">
      <c r="A114" s="45" t="s">
        <v>159</v>
      </c>
      <c r="B114" s="45" t="s">
        <v>366</v>
      </c>
      <c r="C114" s="46" t="s">
        <v>367</v>
      </c>
      <c r="D114" s="47">
        <v>3.56</v>
      </c>
      <c r="E114" s="52">
        <f t="shared" si="3"/>
        <v>3.56E-2</v>
      </c>
      <c r="F114" s="47">
        <v>30</v>
      </c>
    </row>
    <row r="115" spans="1:6" ht="13.5" thickBot="1">
      <c r="A115" s="45" t="s">
        <v>160</v>
      </c>
      <c r="B115" s="45" t="s">
        <v>355</v>
      </c>
      <c r="C115" s="46" t="s">
        <v>356</v>
      </c>
      <c r="D115" s="47">
        <v>10.5</v>
      </c>
      <c r="E115" s="52">
        <f t="shared" si="3"/>
        <v>0.105</v>
      </c>
      <c r="F115" s="47">
        <v>30</v>
      </c>
    </row>
    <row r="116" spans="1:6" ht="13.5" thickBot="1">
      <c r="A116" s="45" t="s">
        <v>161</v>
      </c>
      <c r="B116" s="45" t="s">
        <v>355</v>
      </c>
      <c r="C116" s="46" t="s">
        <v>356</v>
      </c>
      <c r="D116" s="47">
        <v>10.5</v>
      </c>
      <c r="E116" s="52">
        <f t="shared" si="3"/>
        <v>0.105</v>
      </c>
      <c r="F116" s="47">
        <v>24.96</v>
      </c>
    </row>
    <row r="117" spans="1:6" ht="13.5" thickBot="1">
      <c r="A117" s="45" t="s">
        <v>162</v>
      </c>
      <c r="B117" s="45" t="s">
        <v>355</v>
      </c>
      <c r="C117" s="46" t="s">
        <v>356</v>
      </c>
      <c r="D117" s="47">
        <v>1.66</v>
      </c>
      <c r="E117" s="52">
        <f t="shared" si="3"/>
        <v>1.66E-2</v>
      </c>
      <c r="F117" s="47">
        <v>11.74</v>
      </c>
    </row>
    <row r="118" spans="1:6" ht="13.5" thickBot="1">
      <c r="A118" s="45" t="s">
        <v>163</v>
      </c>
      <c r="B118" s="45" t="s">
        <v>377</v>
      </c>
      <c r="C118" s="46" t="s">
        <v>44</v>
      </c>
      <c r="D118" s="47">
        <v>10.5</v>
      </c>
      <c r="E118" s="52">
        <f t="shared" si="3"/>
        <v>0.105</v>
      </c>
      <c r="F118" s="47">
        <v>30</v>
      </c>
    </row>
    <row r="119" spans="1:6" ht="13.5" thickBot="1">
      <c r="A119" s="45" t="s">
        <v>164</v>
      </c>
      <c r="B119" s="45" t="s">
        <v>357</v>
      </c>
      <c r="C119" s="46" t="s">
        <v>358</v>
      </c>
      <c r="D119" s="47">
        <v>5.33</v>
      </c>
      <c r="E119" s="52">
        <f t="shared" si="3"/>
        <v>5.33E-2</v>
      </c>
      <c r="F119" s="47">
        <v>19.37</v>
      </c>
    </row>
    <row r="120" spans="1:6" ht="13.5" thickBot="1">
      <c r="A120" s="45" t="s">
        <v>165</v>
      </c>
      <c r="B120" s="45" t="s">
        <v>376</v>
      </c>
      <c r="C120" s="46" t="s">
        <v>45</v>
      </c>
      <c r="D120" s="47">
        <v>7.63</v>
      </c>
      <c r="E120" s="52">
        <f t="shared" si="3"/>
        <v>7.6299999999999993E-2</v>
      </c>
      <c r="F120" s="47">
        <v>20.8</v>
      </c>
    </row>
    <row r="121" spans="1:6" ht="13.5" thickBot="1">
      <c r="A121" s="45" t="s">
        <v>166</v>
      </c>
      <c r="B121" s="45" t="s">
        <v>376</v>
      </c>
      <c r="C121" s="46" t="s">
        <v>45</v>
      </c>
      <c r="D121" s="47">
        <v>4.22</v>
      </c>
      <c r="E121" s="52">
        <f t="shared" si="3"/>
        <v>4.2199999999999994E-2</v>
      </c>
      <c r="F121" s="47">
        <v>22.87</v>
      </c>
    </row>
    <row r="122" spans="1:6" ht="13.5" thickBot="1">
      <c r="A122" s="45" t="s">
        <v>167</v>
      </c>
      <c r="B122" s="45" t="s">
        <v>376</v>
      </c>
      <c r="C122" s="46" t="s">
        <v>45</v>
      </c>
      <c r="D122" s="47">
        <v>10.5</v>
      </c>
      <c r="E122" s="52">
        <f t="shared" si="3"/>
        <v>0.105</v>
      </c>
      <c r="F122" s="47">
        <v>30</v>
      </c>
    </row>
    <row r="123" spans="1:6" ht="13.5" thickBot="1">
      <c r="A123" s="45" t="s">
        <v>168</v>
      </c>
      <c r="B123" s="45" t="s">
        <v>359</v>
      </c>
      <c r="C123" s="46" t="s">
        <v>360</v>
      </c>
      <c r="D123" s="47">
        <v>5.09</v>
      </c>
      <c r="E123" s="52">
        <f t="shared" si="3"/>
        <v>5.0900000000000001E-2</v>
      </c>
      <c r="F123" s="47">
        <v>17.89</v>
      </c>
    </row>
    <row r="124" spans="1:6" ht="13.5" thickBot="1">
      <c r="A124" s="45" t="s">
        <v>169</v>
      </c>
      <c r="B124" s="45" t="s">
        <v>383</v>
      </c>
      <c r="C124" s="46" t="s">
        <v>40</v>
      </c>
      <c r="D124" s="47">
        <v>10.5</v>
      </c>
      <c r="E124" s="52">
        <f t="shared" si="3"/>
        <v>0.105</v>
      </c>
      <c r="F124" s="47">
        <v>27.97</v>
      </c>
    </row>
    <row r="125" spans="1:6" ht="13.5" thickBot="1">
      <c r="A125" s="45" t="s">
        <v>170</v>
      </c>
      <c r="B125" s="45" t="s">
        <v>302</v>
      </c>
      <c r="C125" s="46" t="s">
        <v>47</v>
      </c>
      <c r="D125" s="47">
        <v>10.5</v>
      </c>
      <c r="E125" s="52">
        <f t="shared" si="3"/>
        <v>0.105</v>
      </c>
      <c r="F125" s="47">
        <v>29.61</v>
      </c>
    </row>
    <row r="126" spans="1:6" ht="13.5" thickBot="1">
      <c r="A126" s="45" t="s">
        <v>171</v>
      </c>
      <c r="B126" s="45" t="s">
        <v>361</v>
      </c>
      <c r="C126" s="46" t="s">
        <v>362</v>
      </c>
      <c r="D126" s="47">
        <v>10.5</v>
      </c>
      <c r="E126" s="52">
        <f t="shared" si="3"/>
        <v>0.105</v>
      </c>
      <c r="F126" s="47">
        <v>22.86</v>
      </c>
    </row>
    <row r="127" spans="1:6" ht="13.5" thickBot="1">
      <c r="A127" s="45" t="s">
        <v>172</v>
      </c>
      <c r="B127" s="45" t="s">
        <v>302</v>
      </c>
      <c r="C127" s="46" t="s">
        <v>47</v>
      </c>
      <c r="D127" s="47">
        <v>4.3499999999999996</v>
      </c>
      <c r="E127" s="52">
        <f t="shared" si="3"/>
        <v>4.3499999999999997E-2</v>
      </c>
      <c r="F127" s="47">
        <v>18.059999999999999</v>
      </c>
    </row>
    <row r="128" spans="1:6" ht="13.5" thickBot="1">
      <c r="A128" s="45" t="s">
        <v>173</v>
      </c>
      <c r="B128" s="45" t="s">
        <v>302</v>
      </c>
      <c r="C128" s="46" t="s">
        <v>47</v>
      </c>
      <c r="D128" s="47">
        <v>10.5</v>
      </c>
      <c r="E128" s="52">
        <f t="shared" si="3"/>
        <v>0.105</v>
      </c>
      <c r="F128" s="47">
        <v>30</v>
      </c>
    </row>
    <row r="129" spans="1:6" ht="13.5" thickBot="1">
      <c r="A129" s="45" t="s">
        <v>174</v>
      </c>
      <c r="B129" s="45" t="s">
        <v>378</v>
      </c>
      <c r="C129" s="46" t="s">
        <v>39</v>
      </c>
      <c r="D129" s="47">
        <v>6.42</v>
      </c>
      <c r="E129" s="52">
        <f t="shared" si="3"/>
        <v>6.4199999999999993E-2</v>
      </c>
      <c r="F129" s="47">
        <v>20.55</v>
      </c>
    </row>
    <row r="130" spans="1:6" ht="13.5" thickBot="1">
      <c r="A130" s="45" t="s">
        <v>175</v>
      </c>
      <c r="B130" s="45" t="s">
        <v>378</v>
      </c>
      <c r="C130" s="46" t="s">
        <v>39</v>
      </c>
      <c r="D130" s="47">
        <v>5.65</v>
      </c>
      <c r="E130" s="52">
        <f t="shared" si="3"/>
        <v>5.6500000000000002E-2</v>
      </c>
      <c r="F130" s="47">
        <v>22.67</v>
      </c>
    </row>
    <row r="131" spans="1:6" ht="13.5" thickBot="1">
      <c r="A131" s="45" t="s">
        <v>176</v>
      </c>
      <c r="B131" s="45" t="s">
        <v>379</v>
      </c>
      <c r="C131" s="46" t="s">
        <v>43</v>
      </c>
      <c r="D131" s="47">
        <v>6.96</v>
      </c>
      <c r="E131" s="52">
        <f t="shared" si="3"/>
        <v>6.9599999999999995E-2</v>
      </c>
      <c r="F131" s="47">
        <v>30</v>
      </c>
    </row>
    <row r="132" spans="1:6" ht="13.5" thickBot="1">
      <c r="A132" s="45" t="s">
        <v>177</v>
      </c>
      <c r="B132" s="45" t="s">
        <v>379</v>
      </c>
      <c r="C132" s="46" t="s">
        <v>43</v>
      </c>
      <c r="D132" s="47">
        <v>4.0599999999999996</v>
      </c>
      <c r="E132" s="52">
        <f t="shared" si="3"/>
        <v>4.0599999999999997E-2</v>
      </c>
      <c r="F132" s="47">
        <v>17.77</v>
      </c>
    </row>
    <row r="133" spans="1:6" ht="13.5" thickBot="1">
      <c r="A133" s="45" t="s">
        <v>178</v>
      </c>
      <c r="B133" s="45" t="s">
        <v>378</v>
      </c>
      <c r="C133" s="46" t="s">
        <v>39</v>
      </c>
      <c r="D133" s="47">
        <v>10.5</v>
      </c>
      <c r="E133" s="52">
        <f t="shared" si="3"/>
        <v>0.105</v>
      </c>
      <c r="F133" s="47">
        <v>30</v>
      </c>
    </row>
    <row r="134" spans="1:6" ht="13.5" thickBot="1">
      <c r="A134" s="45" t="s">
        <v>179</v>
      </c>
      <c r="B134" s="45" t="s">
        <v>378</v>
      </c>
      <c r="C134" s="46" t="s">
        <v>39</v>
      </c>
      <c r="D134" s="47">
        <v>7.6</v>
      </c>
      <c r="E134" s="52">
        <f t="shared" si="3"/>
        <v>7.5999999999999998E-2</v>
      </c>
      <c r="F134" s="47">
        <v>30</v>
      </c>
    </row>
    <row r="135" spans="1:6" ht="13.5" thickBot="1">
      <c r="A135" s="45" t="s">
        <v>180</v>
      </c>
      <c r="B135" s="45" t="s">
        <v>383</v>
      </c>
      <c r="C135" s="46" t="s">
        <v>40</v>
      </c>
      <c r="D135" s="47">
        <v>0.5</v>
      </c>
      <c r="E135" s="52">
        <f t="shared" si="3"/>
        <v>5.0000000000000001E-3</v>
      </c>
      <c r="F135" s="47">
        <v>20.21</v>
      </c>
    </row>
    <row r="136" spans="1:6" ht="13.5" thickBot="1">
      <c r="A136" s="45" t="s">
        <v>181</v>
      </c>
      <c r="B136" s="45" t="s">
        <v>383</v>
      </c>
      <c r="C136" s="46" t="s">
        <v>40</v>
      </c>
      <c r="D136" s="47">
        <v>10.5</v>
      </c>
      <c r="E136" s="52">
        <f t="shared" si="3"/>
        <v>0.105</v>
      </c>
      <c r="F136" s="47">
        <v>30</v>
      </c>
    </row>
    <row r="137" spans="1:6" ht="13.5" thickBot="1">
      <c r="A137" s="45" t="s">
        <v>182</v>
      </c>
      <c r="B137" s="45" t="s">
        <v>363</v>
      </c>
      <c r="C137" s="46" t="s">
        <v>364</v>
      </c>
      <c r="D137" s="47">
        <v>6.19</v>
      </c>
      <c r="E137" s="52">
        <f t="shared" si="3"/>
        <v>6.1900000000000004E-2</v>
      </c>
      <c r="F137" s="47">
        <v>22.85</v>
      </c>
    </row>
    <row r="138" spans="1:6" ht="13.5" thickBot="1">
      <c r="A138" s="45" t="s">
        <v>183</v>
      </c>
      <c r="B138" s="45" t="s">
        <v>365</v>
      </c>
      <c r="C138" s="46" t="s">
        <v>48</v>
      </c>
      <c r="D138" s="47">
        <v>10.5</v>
      </c>
      <c r="E138" s="52">
        <f t="shared" ref="E138:E169" si="4">D138/100</f>
        <v>0.105</v>
      </c>
      <c r="F138" s="47">
        <v>30</v>
      </c>
    </row>
    <row r="139" spans="1:6" ht="13.5" thickBot="1">
      <c r="A139" s="45" t="s">
        <v>184</v>
      </c>
      <c r="B139" s="45" t="s">
        <v>366</v>
      </c>
      <c r="C139" s="46" t="s">
        <v>367</v>
      </c>
      <c r="D139" s="47">
        <v>10.5</v>
      </c>
      <c r="E139" s="52">
        <f t="shared" si="4"/>
        <v>0.105</v>
      </c>
      <c r="F139" s="47">
        <v>29.29</v>
      </c>
    </row>
    <row r="140" spans="1:6" ht="13.5" thickBot="1">
      <c r="A140" s="45" t="s">
        <v>185</v>
      </c>
      <c r="B140" s="45" t="s">
        <v>366</v>
      </c>
      <c r="C140" s="46" t="s">
        <v>367</v>
      </c>
      <c r="D140" s="47">
        <v>10.5</v>
      </c>
      <c r="E140" s="52">
        <f t="shared" si="4"/>
        <v>0.105</v>
      </c>
      <c r="F140" s="47">
        <v>20.6</v>
      </c>
    </row>
    <row r="141" spans="1:6" ht="13.5" thickBot="1">
      <c r="A141" s="45" t="s">
        <v>186</v>
      </c>
      <c r="B141" s="45" t="s">
        <v>296</v>
      </c>
      <c r="C141" s="46" t="s">
        <v>297</v>
      </c>
      <c r="D141" s="47">
        <v>10.5</v>
      </c>
      <c r="E141" s="52">
        <f t="shared" si="4"/>
        <v>0.105</v>
      </c>
      <c r="F141" s="47">
        <v>22.89</v>
      </c>
    </row>
    <row r="142" spans="1:6" ht="13.5" thickBot="1">
      <c r="A142" s="45" t="s">
        <v>187</v>
      </c>
      <c r="B142" s="45" t="s">
        <v>380</v>
      </c>
      <c r="C142" s="46" t="s">
        <v>42</v>
      </c>
      <c r="D142" s="47">
        <v>10.5</v>
      </c>
      <c r="E142" s="52">
        <f t="shared" si="4"/>
        <v>0.105</v>
      </c>
      <c r="F142" s="47">
        <v>30</v>
      </c>
    </row>
    <row r="143" spans="1:6" ht="13.5" thickBot="1">
      <c r="A143" s="45" t="s">
        <v>188</v>
      </c>
      <c r="B143" s="45" t="s">
        <v>380</v>
      </c>
      <c r="C143" s="46" t="s">
        <v>42</v>
      </c>
      <c r="D143" s="47">
        <v>4.5199999999999996</v>
      </c>
      <c r="E143" s="52">
        <f t="shared" si="4"/>
        <v>4.5199999999999997E-2</v>
      </c>
      <c r="F143" s="47">
        <v>22.1</v>
      </c>
    </row>
    <row r="144" spans="1:6" ht="13.5" thickBot="1">
      <c r="A144" s="45" t="s">
        <v>189</v>
      </c>
      <c r="B144" s="45" t="s">
        <v>380</v>
      </c>
      <c r="C144" s="46" t="s">
        <v>42</v>
      </c>
      <c r="D144" s="47">
        <v>0.79</v>
      </c>
      <c r="E144" s="52">
        <f t="shared" si="4"/>
        <v>7.9000000000000008E-3</v>
      </c>
      <c r="F144" s="47">
        <v>30</v>
      </c>
    </row>
    <row r="145" spans="1:6" ht="13.5" thickBot="1">
      <c r="A145" s="45" t="s">
        <v>190</v>
      </c>
      <c r="B145" s="45" t="s">
        <v>378</v>
      </c>
      <c r="C145" s="46" t="s">
        <v>39</v>
      </c>
      <c r="D145" s="47">
        <v>10.5</v>
      </c>
      <c r="E145" s="52">
        <f t="shared" si="4"/>
        <v>0.105</v>
      </c>
      <c r="F145" s="47">
        <v>30</v>
      </c>
    </row>
    <row r="146" spans="1:6" ht="13.5" thickBot="1">
      <c r="A146" s="45" t="s">
        <v>191</v>
      </c>
      <c r="B146" s="45" t="s">
        <v>370</v>
      </c>
      <c r="C146" s="46" t="s">
        <v>371</v>
      </c>
      <c r="D146" s="47">
        <v>7.91</v>
      </c>
      <c r="E146" s="52">
        <f t="shared" si="4"/>
        <v>7.9100000000000004E-2</v>
      </c>
      <c r="F146" s="47">
        <v>25.75</v>
      </c>
    </row>
    <row r="147" spans="1:6" ht="13.5" thickBot="1">
      <c r="A147" s="45" t="s">
        <v>192</v>
      </c>
      <c r="B147" s="45" t="s">
        <v>372</v>
      </c>
      <c r="C147" s="46" t="s">
        <v>373</v>
      </c>
      <c r="D147" s="47">
        <v>6.81</v>
      </c>
      <c r="E147" s="52">
        <f t="shared" si="4"/>
        <v>6.8099999999999994E-2</v>
      </c>
      <c r="F147" s="47">
        <v>18.95</v>
      </c>
    </row>
    <row r="148" spans="1:6" ht="13.5" thickBot="1">
      <c r="A148" s="45" t="s">
        <v>193</v>
      </c>
      <c r="B148" s="45" t="s">
        <v>374</v>
      </c>
      <c r="C148" s="46" t="s">
        <v>375</v>
      </c>
      <c r="D148" s="47">
        <v>10.5</v>
      </c>
      <c r="E148" s="52">
        <f t="shared" si="4"/>
        <v>0.105</v>
      </c>
      <c r="F148" s="47">
        <v>30</v>
      </c>
    </row>
    <row r="149" spans="1:6" ht="13.5" thickBot="1">
      <c r="A149" s="45" t="s">
        <v>194</v>
      </c>
      <c r="B149" s="45" t="s">
        <v>374</v>
      </c>
      <c r="C149" s="46" t="s">
        <v>375</v>
      </c>
      <c r="D149" s="47">
        <v>10.5</v>
      </c>
      <c r="E149" s="52">
        <f t="shared" si="4"/>
        <v>0.105</v>
      </c>
      <c r="F149" s="47">
        <v>30</v>
      </c>
    </row>
    <row r="150" spans="1:6" ht="13.5" thickBot="1">
      <c r="A150" s="45" t="s">
        <v>195</v>
      </c>
      <c r="B150" s="45" t="s">
        <v>377</v>
      </c>
      <c r="C150" s="46" t="s">
        <v>44</v>
      </c>
      <c r="D150" s="47">
        <v>10.5</v>
      </c>
      <c r="E150" s="52">
        <f t="shared" si="4"/>
        <v>0.105</v>
      </c>
      <c r="F150" s="47">
        <v>30</v>
      </c>
    </row>
    <row r="151" spans="1:6" ht="13.5" thickBot="1">
      <c r="A151" s="45" t="s">
        <v>196</v>
      </c>
      <c r="B151" s="45" t="s">
        <v>377</v>
      </c>
      <c r="C151" s="46" t="s">
        <v>44</v>
      </c>
      <c r="D151" s="47">
        <v>7.25</v>
      </c>
      <c r="E151" s="52">
        <f t="shared" si="4"/>
        <v>7.2499999999999995E-2</v>
      </c>
      <c r="F151" s="47">
        <v>18.920000000000002</v>
      </c>
    </row>
    <row r="152" spans="1:6" ht="13.5" thickBot="1">
      <c r="A152" s="45" t="s">
        <v>197</v>
      </c>
      <c r="B152" s="45" t="s">
        <v>377</v>
      </c>
      <c r="C152" s="46" t="s">
        <v>44</v>
      </c>
      <c r="D152" s="47">
        <v>5.08</v>
      </c>
      <c r="E152" s="52">
        <f t="shared" si="4"/>
        <v>5.0799999999999998E-2</v>
      </c>
      <c r="F152" s="47">
        <v>30</v>
      </c>
    </row>
    <row r="153" spans="1:6" ht="13.5" thickBot="1">
      <c r="A153" s="45" t="s">
        <v>198</v>
      </c>
      <c r="B153" s="45" t="s">
        <v>368</v>
      </c>
      <c r="C153" s="46" t="s">
        <v>41</v>
      </c>
      <c r="D153" s="47">
        <v>10.5</v>
      </c>
      <c r="E153" s="52">
        <f t="shared" si="4"/>
        <v>0.105</v>
      </c>
      <c r="F153" s="47">
        <v>30</v>
      </c>
    </row>
    <row r="154" spans="1:6" ht="13.5" thickBot="1">
      <c r="A154" s="45" t="s">
        <v>199</v>
      </c>
      <c r="B154" s="45" t="s">
        <v>368</v>
      </c>
      <c r="C154" s="46" t="s">
        <v>41</v>
      </c>
      <c r="D154" s="47">
        <v>9.56</v>
      </c>
      <c r="E154" s="52">
        <f t="shared" si="4"/>
        <v>9.5600000000000004E-2</v>
      </c>
      <c r="F154" s="47">
        <v>20.79</v>
      </c>
    </row>
    <row r="155" spans="1:6" ht="13.5" thickBot="1">
      <c r="A155" s="45" t="s">
        <v>200</v>
      </c>
      <c r="B155" s="45" t="s">
        <v>368</v>
      </c>
      <c r="C155" s="46" t="s">
        <v>41</v>
      </c>
      <c r="D155" s="47">
        <v>10.5</v>
      </c>
      <c r="E155" s="52">
        <f t="shared" si="4"/>
        <v>0.105</v>
      </c>
      <c r="F155" s="47">
        <v>30</v>
      </c>
    </row>
    <row r="156" spans="1:6" ht="13.5" thickBot="1">
      <c r="A156" s="45" t="s">
        <v>201</v>
      </c>
      <c r="B156" s="45" t="s">
        <v>377</v>
      </c>
      <c r="C156" s="46" t="s">
        <v>44</v>
      </c>
      <c r="D156" s="47">
        <v>10.5</v>
      </c>
      <c r="E156" s="52">
        <f t="shared" si="4"/>
        <v>0.105</v>
      </c>
      <c r="F156" s="47">
        <v>30</v>
      </c>
    </row>
    <row r="157" spans="1:6" ht="13.5" thickBot="1">
      <c r="A157" s="45" t="s">
        <v>202</v>
      </c>
      <c r="B157" s="45" t="s">
        <v>377</v>
      </c>
      <c r="C157" s="46" t="s">
        <v>44</v>
      </c>
      <c r="D157" s="47">
        <v>10.5</v>
      </c>
      <c r="E157" s="52">
        <f t="shared" si="4"/>
        <v>0.105</v>
      </c>
      <c r="F157" s="47">
        <v>30</v>
      </c>
    </row>
    <row r="158" spans="1:6" ht="13.5" thickBot="1">
      <c r="A158" s="45" t="s">
        <v>203</v>
      </c>
      <c r="B158" s="45" t="s">
        <v>377</v>
      </c>
      <c r="C158" s="46" t="s">
        <v>44</v>
      </c>
      <c r="D158" s="47">
        <v>10.5</v>
      </c>
      <c r="E158" s="52">
        <f t="shared" si="4"/>
        <v>0.105</v>
      </c>
      <c r="F158" s="47">
        <v>25.04</v>
      </c>
    </row>
    <row r="159" spans="1:6" ht="13.5" thickBot="1">
      <c r="A159" s="45" t="s">
        <v>204</v>
      </c>
      <c r="B159" s="45" t="s">
        <v>376</v>
      </c>
      <c r="C159" s="46" t="s">
        <v>45</v>
      </c>
      <c r="D159" s="47">
        <v>6.19</v>
      </c>
      <c r="E159" s="52">
        <f t="shared" si="4"/>
        <v>6.1900000000000004E-2</v>
      </c>
      <c r="F159" s="47">
        <v>30</v>
      </c>
    </row>
    <row r="160" spans="1:6" ht="13.5" thickBot="1">
      <c r="A160" s="45" t="s">
        <v>205</v>
      </c>
      <c r="B160" s="45" t="s">
        <v>383</v>
      </c>
      <c r="C160" s="46" t="s">
        <v>40</v>
      </c>
      <c r="D160" s="47">
        <v>6.07</v>
      </c>
      <c r="E160" s="52">
        <f t="shared" si="4"/>
        <v>6.0700000000000004E-2</v>
      </c>
      <c r="F160" s="47">
        <v>23.78</v>
      </c>
    </row>
    <row r="161" spans="1:6" ht="13.5" thickBot="1">
      <c r="A161" s="45" t="s">
        <v>206</v>
      </c>
      <c r="B161" s="45" t="s">
        <v>383</v>
      </c>
      <c r="C161" s="46" t="s">
        <v>40</v>
      </c>
      <c r="D161" s="47">
        <v>10.5</v>
      </c>
      <c r="E161" s="52">
        <f t="shared" si="4"/>
        <v>0.105</v>
      </c>
      <c r="F161" s="47">
        <v>30</v>
      </c>
    </row>
    <row r="162" spans="1:6" ht="13.5" thickBot="1">
      <c r="A162" s="45" t="s">
        <v>207</v>
      </c>
      <c r="B162" s="45" t="s">
        <v>366</v>
      </c>
      <c r="C162" s="46" t="s">
        <v>367</v>
      </c>
      <c r="D162" s="47">
        <v>8.9</v>
      </c>
      <c r="E162" s="52">
        <f t="shared" si="4"/>
        <v>8.900000000000001E-2</v>
      </c>
      <c r="F162" s="47">
        <v>30</v>
      </c>
    </row>
    <row r="163" spans="1:6" ht="13.5" thickBot="1">
      <c r="A163" s="45" t="s">
        <v>208</v>
      </c>
      <c r="B163" s="45" t="s">
        <v>366</v>
      </c>
      <c r="C163" s="46" t="s">
        <v>367</v>
      </c>
      <c r="D163" s="47">
        <v>10.5</v>
      </c>
      <c r="E163" s="52">
        <f t="shared" si="4"/>
        <v>0.105</v>
      </c>
      <c r="F163" s="47">
        <v>15.86</v>
      </c>
    </row>
    <row r="164" spans="1:6" ht="13.5" thickBot="1">
      <c r="A164" s="45" t="s">
        <v>209</v>
      </c>
      <c r="B164" s="45" t="s">
        <v>381</v>
      </c>
      <c r="C164" s="46" t="s">
        <v>382</v>
      </c>
      <c r="D164" s="47">
        <v>4.8099999999999996</v>
      </c>
      <c r="E164" s="52">
        <f t="shared" si="4"/>
        <v>4.8099999999999997E-2</v>
      </c>
      <c r="F164" s="47">
        <v>18.48</v>
      </c>
    </row>
    <row r="165" spans="1:6" ht="13.5" thickBot="1">
      <c r="A165" s="45" t="s">
        <v>210</v>
      </c>
      <c r="B165" s="45" t="s">
        <v>384</v>
      </c>
      <c r="C165" s="46" t="s">
        <v>38</v>
      </c>
      <c r="D165" s="47">
        <v>7.43</v>
      </c>
      <c r="E165" s="52">
        <f t="shared" si="4"/>
        <v>7.4299999999999991E-2</v>
      </c>
      <c r="F165" s="47">
        <v>19.64</v>
      </c>
    </row>
    <row r="166" spans="1:6" ht="13.5" thickBot="1">
      <c r="A166" s="45" t="s">
        <v>211</v>
      </c>
      <c r="B166" s="45" t="s">
        <v>384</v>
      </c>
      <c r="C166" s="46" t="s">
        <v>38</v>
      </c>
      <c r="D166" s="47">
        <v>9.26</v>
      </c>
      <c r="E166" s="52">
        <f t="shared" si="4"/>
        <v>9.2600000000000002E-2</v>
      </c>
      <c r="F166" s="47">
        <v>19.510000000000002</v>
      </c>
    </row>
    <row r="167" spans="1:6" ht="13.5" thickBot="1">
      <c r="A167" s="45" t="s">
        <v>212</v>
      </c>
      <c r="B167" s="45" t="s">
        <v>366</v>
      </c>
      <c r="C167" s="46" t="s">
        <v>367</v>
      </c>
      <c r="D167" s="47">
        <v>10.5</v>
      </c>
      <c r="E167" s="52">
        <f t="shared" si="4"/>
        <v>0.105</v>
      </c>
      <c r="F167" s="47">
        <v>20.61</v>
      </c>
    </row>
    <row r="168" spans="1:6" ht="13.5" thickBot="1">
      <c r="A168" s="45" t="s">
        <v>213</v>
      </c>
      <c r="B168" s="45" t="s">
        <v>316</v>
      </c>
      <c r="C168" s="46" t="s">
        <v>49</v>
      </c>
      <c r="D168" s="47">
        <v>10.5</v>
      </c>
      <c r="E168" s="52">
        <f t="shared" si="4"/>
        <v>0.105</v>
      </c>
      <c r="F168" s="47">
        <v>30</v>
      </c>
    </row>
    <row r="169" spans="1:6" ht="13.5" thickBot="1">
      <c r="A169" s="45" t="s">
        <v>214</v>
      </c>
      <c r="B169" s="45" t="s">
        <v>366</v>
      </c>
      <c r="C169" s="46" t="s">
        <v>367</v>
      </c>
      <c r="D169" s="47">
        <v>10.5</v>
      </c>
      <c r="E169" s="52">
        <f t="shared" si="4"/>
        <v>0.105</v>
      </c>
      <c r="F169" s="47">
        <v>30</v>
      </c>
    </row>
    <row r="170" spans="1:6" ht="13.5" thickBot="1">
      <c r="A170" s="45" t="s">
        <v>215</v>
      </c>
      <c r="B170" s="45" t="s">
        <v>366</v>
      </c>
      <c r="C170" s="46" t="s">
        <v>367</v>
      </c>
      <c r="D170" s="47">
        <v>6.23</v>
      </c>
      <c r="E170" s="52">
        <f t="shared" ref="E170:E201" si="5">D170/100</f>
        <v>6.2300000000000001E-2</v>
      </c>
      <c r="F170" s="47">
        <v>28.73</v>
      </c>
    </row>
    <row r="171" spans="1:6" ht="13.5" thickBot="1">
      <c r="A171" s="45" t="s">
        <v>216</v>
      </c>
      <c r="B171" s="45" t="s">
        <v>316</v>
      </c>
      <c r="C171" s="46" t="s">
        <v>49</v>
      </c>
      <c r="D171" s="47">
        <v>10.5</v>
      </c>
      <c r="E171" s="52">
        <f t="shared" si="5"/>
        <v>0.105</v>
      </c>
      <c r="F171" s="47">
        <v>30</v>
      </c>
    </row>
    <row r="172" spans="1:6" ht="13.5" thickBot="1">
      <c r="A172" s="45" t="s">
        <v>217</v>
      </c>
      <c r="B172" s="45" t="s">
        <v>302</v>
      </c>
      <c r="C172" s="46" t="s">
        <v>47</v>
      </c>
      <c r="D172" s="47">
        <v>10.5</v>
      </c>
      <c r="E172" s="52">
        <f t="shared" si="5"/>
        <v>0.105</v>
      </c>
      <c r="F172" s="47">
        <v>26.67</v>
      </c>
    </row>
    <row r="173" spans="1:6" ht="13.5" thickBot="1">
      <c r="A173" s="45" t="s">
        <v>218</v>
      </c>
      <c r="B173" s="45" t="s">
        <v>302</v>
      </c>
      <c r="C173" s="46" t="s">
        <v>47</v>
      </c>
      <c r="D173" s="47">
        <v>8.15</v>
      </c>
      <c r="E173" s="52">
        <f t="shared" si="5"/>
        <v>8.1500000000000003E-2</v>
      </c>
      <c r="F173" s="47">
        <v>22.95</v>
      </c>
    </row>
    <row r="174" spans="1:6" ht="13.5" thickBot="1">
      <c r="A174" s="45" t="s">
        <v>219</v>
      </c>
      <c r="B174" s="45" t="s">
        <v>337</v>
      </c>
      <c r="C174" s="46" t="s">
        <v>338</v>
      </c>
      <c r="D174" s="47">
        <v>9.6199999999999992</v>
      </c>
      <c r="E174" s="52">
        <f t="shared" si="5"/>
        <v>9.6199999999999994E-2</v>
      </c>
      <c r="F174" s="47">
        <v>30</v>
      </c>
    </row>
    <row r="175" spans="1:6" ht="13.5" thickBot="1">
      <c r="A175" s="45" t="s">
        <v>220</v>
      </c>
      <c r="B175" s="45" t="s">
        <v>387</v>
      </c>
      <c r="C175" s="46" t="s">
        <v>388</v>
      </c>
      <c r="D175" s="47">
        <v>6.39</v>
      </c>
      <c r="E175" s="52">
        <f t="shared" si="5"/>
        <v>6.3899999999999998E-2</v>
      </c>
      <c r="F175" s="47">
        <v>22.91</v>
      </c>
    </row>
    <row r="176" spans="1:6" ht="13.5" thickBot="1">
      <c r="A176" s="45" t="s">
        <v>221</v>
      </c>
      <c r="B176" s="45" t="s">
        <v>389</v>
      </c>
      <c r="C176" s="46" t="s">
        <v>390</v>
      </c>
      <c r="D176" s="47">
        <v>7.43</v>
      </c>
      <c r="E176" s="52">
        <f t="shared" si="5"/>
        <v>7.4299999999999991E-2</v>
      </c>
      <c r="F176" s="47">
        <v>24.08</v>
      </c>
    </row>
    <row r="177" spans="1:6" ht="13.5" thickBot="1">
      <c r="A177" s="45" t="s">
        <v>222</v>
      </c>
      <c r="B177" s="45" t="s">
        <v>385</v>
      </c>
      <c r="C177" s="46" t="s">
        <v>386</v>
      </c>
      <c r="D177" s="47">
        <v>10.32</v>
      </c>
      <c r="E177" s="52">
        <f t="shared" si="5"/>
        <v>0.1032</v>
      </c>
      <c r="F177" s="47">
        <v>24.26</v>
      </c>
    </row>
    <row r="178" spans="1:6" ht="13.5" thickBot="1">
      <c r="A178" s="45" t="s">
        <v>223</v>
      </c>
      <c r="B178" s="45" t="s">
        <v>302</v>
      </c>
      <c r="C178" s="46" t="s">
        <v>47</v>
      </c>
      <c r="D178" s="47">
        <v>10.27</v>
      </c>
      <c r="E178" s="52">
        <f t="shared" si="5"/>
        <v>0.1027</v>
      </c>
      <c r="F178" s="47">
        <v>26.74</v>
      </c>
    </row>
    <row r="179" spans="1:6" ht="13.5" thickBot="1">
      <c r="A179" s="45" t="s">
        <v>224</v>
      </c>
      <c r="B179" s="45" t="s">
        <v>337</v>
      </c>
      <c r="C179" s="46" t="s">
        <v>338</v>
      </c>
      <c r="D179" s="47">
        <v>5.75</v>
      </c>
      <c r="E179" s="52">
        <f t="shared" si="5"/>
        <v>5.7500000000000002E-2</v>
      </c>
      <c r="F179" s="47">
        <v>22.07</v>
      </c>
    </row>
    <row r="180" spans="1:6" ht="13.5" thickBot="1">
      <c r="A180" s="45" t="s">
        <v>225</v>
      </c>
      <c r="B180" s="45" t="s">
        <v>302</v>
      </c>
      <c r="C180" s="46" t="s">
        <v>47</v>
      </c>
      <c r="D180" s="47">
        <v>2.73</v>
      </c>
      <c r="E180" s="52">
        <f t="shared" si="5"/>
        <v>2.7300000000000001E-2</v>
      </c>
      <c r="F180" s="47">
        <v>22.73</v>
      </c>
    </row>
    <row r="181" spans="1:6" ht="13.5" thickBot="1">
      <c r="A181" s="45" t="s">
        <v>226</v>
      </c>
      <c r="B181" s="45" t="s">
        <v>302</v>
      </c>
      <c r="C181" s="46" t="s">
        <v>47</v>
      </c>
      <c r="D181" s="47">
        <v>0.15</v>
      </c>
      <c r="E181" s="52">
        <f t="shared" si="5"/>
        <v>1.5E-3</v>
      </c>
      <c r="F181" s="47">
        <v>30</v>
      </c>
    </row>
    <row r="182" spans="1:6" ht="13.5" thickBot="1">
      <c r="A182" s="45" t="s">
        <v>227</v>
      </c>
      <c r="B182" s="45" t="s">
        <v>302</v>
      </c>
      <c r="C182" s="46" t="s">
        <v>47</v>
      </c>
      <c r="D182" s="47">
        <v>7.06</v>
      </c>
      <c r="E182" s="52">
        <f t="shared" si="5"/>
        <v>7.0599999999999996E-2</v>
      </c>
      <c r="F182" s="47">
        <v>30</v>
      </c>
    </row>
    <row r="183" spans="1:6" ht="13.5" thickBot="1">
      <c r="A183" s="45" t="s">
        <v>228</v>
      </c>
      <c r="B183" s="45" t="s">
        <v>302</v>
      </c>
      <c r="C183" s="46" t="s">
        <v>47</v>
      </c>
      <c r="D183" s="47">
        <v>2.86</v>
      </c>
      <c r="E183" s="52">
        <f t="shared" si="5"/>
        <v>2.86E-2</v>
      </c>
      <c r="F183" s="47">
        <v>30</v>
      </c>
    </row>
    <row r="184" spans="1:6" ht="13.5" thickBot="1">
      <c r="A184" s="45" t="s">
        <v>229</v>
      </c>
      <c r="B184" s="45" t="s">
        <v>366</v>
      </c>
      <c r="C184" s="46" t="s">
        <v>367</v>
      </c>
      <c r="D184" s="47">
        <v>6.14</v>
      </c>
      <c r="E184" s="52">
        <f t="shared" si="5"/>
        <v>6.1399999999999996E-2</v>
      </c>
      <c r="F184" s="47">
        <v>28.33</v>
      </c>
    </row>
    <row r="185" spans="1:6" ht="13.5" thickBot="1">
      <c r="A185" s="45" t="s">
        <v>230</v>
      </c>
      <c r="B185" s="45" t="s">
        <v>366</v>
      </c>
      <c r="C185" s="46" t="s">
        <v>367</v>
      </c>
      <c r="D185" s="47">
        <v>10.5</v>
      </c>
      <c r="E185" s="52">
        <f t="shared" si="5"/>
        <v>0.105</v>
      </c>
      <c r="F185" s="47">
        <v>22.22</v>
      </c>
    </row>
    <row r="186" spans="1:6" ht="13.5" thickBot="1">
      <c r="A186" s="45" t="s">
        <v>231</v>
      </c>
      <c r="B186" s="45" t="s">
        <v>316</v>
      </c>
      <c r="C186" s="46" t="s">
        <v>49</v>
      </c>
      <c r="D186" s="47">
        <v>10.5</v>
      </c>
      <c r="E186" s="52">
        <f t="shared" si="5"/>
        <v>0.105</v>
      </c>
      <c r="F186" s="47">
        <v>30</v>
      </c>
    </row>
    <row r="187" spans="1:6" ht="13.5" thickBot="1">
      <c r="A187" s="45" t="s">
        <v>232</v>
      </c>
      <c r="B187" s="45" t="s">
        <v>316</v>
      </c>
      <c r="C187" s="46" t="s">
        <v>49</v>
      </c>
      <c r="D187" s="47">
        <v>10.5</v>
      </c>
      <c r="E187" s="52">
        <f t="shared" si="5"/>
        <v>0.105</v>
      </c>
      <c r="F187" s="47">
        <v>30</v>
      </c>
    </row>
    <row r="188" spans="1:6" ht="13.5" thickBot="1">
      <c r="A188" s="48" t="s">
        <v>233</v>
      </c>
      <c r="B188" s="45" t="s">
        <v>303</v>
      </c>
      <c r="C188" s="46" t="s">
        <v>50</v>
      </c>
      <c r="D188" s="49">
        <v>10.5</v>
      </c>
      <c r="E188" s="52">
        <f t="shared" si="5"/>
        <v>0.105</v>
      </c>
      <c r="F188" s="49">
        <v>30</v>
      </c>
    </row>
    <row r="189" spans="1:6" ht="13.5" thickBot="1">
      <c r="A189" s="45" t="s">
        <v>234</v>
      </c>
      <c r="B189" s="45"/>
      <c r="C189" s="46"/>
      <c r="D189" s="47">
        <v>10.5</v>
      </c>
      <c r="E189" s="52">
        <f t="shared" si="5"/>
        <v>0.105</v>
      </c>
      <c r="F189" s="47">
        <v>30</v>
      </c>
    </row>
    <row r="190" spans="1:6" ht="13.5" thickBot="1">
      <c r="A190" s="45" t="s">
        <v>250</v>
      </c>
      <c r="B190" s="45"/>
      <c r="C190" s="46"/>
      <c r="D190" s="47">
        <v>10.5</v>
      </c>
      <c r="E190" s="52">
        <f t="shared" si="5"/>
        <v>0.105</v>
      </c>
      <c r="F190" s="47">
        <v>30</v>
      </c>
    </row>
    <row r="191" spans="1:6" ht="13.5" thickBot="1">
      <c r="A191" s="45" t="s">
        <v>235</v>
      </c>
      <c r="B191" s="45" t="s">
        <v>316</v>
      </c>
      <c r="C191" s="46" t="s">
        <v>49</v>
      </c>
      <c r="D191" s="47">
        <v>10.5</v>
      </c>
      <c r="E191" s="52">
        <f t="shared" si="5"/>
        <v>0.105</v>
      </c>
      <c r="F191" s="47">
        <v>13.54</v>
      </c>
    </row>
    <row r="192" spans="1:6" ht="13.5" thickBot="1">
      <c r="A192" s="45" t="s">
        <v>236</v>
      </c>
      <c r="B192" s="45" t="s">
        <v>365</v>
      </c>
      <c r="C192" s="46" t="s">
        <v>48</v>
      </c>
      <c r="D192" s="47">
        <v>10.5</v>
      </c>
      <c r="E192" s="52">
        <f t="shared" si="5"/>
        <v>0.105</v>
      </c>
      <c r="F192" s="47">
        <v>30</v>
      </c>
    </row>
    <row r="193" spans="1:6" ht="13.5" thickBot="1">
      <c r="A193" s="45" t="s">
        <v>237</v>
      </c>
      <c r="B193" s="45" t="s">
        <v>302</v>
      </c>
      <c r="C193" s="46" t="s">
        <v>47</v>
      </c>
      <c r="D193" s="47">
        <v>10.5</v>
      </c>
      <c r="E193" s="52">
        <f t="shared" si="5"/>
        <v>0.105</v>
      </c>
      <c r="F193" s="47">
        <v>20.65</v>
      </c>
    </row>
    <row r="194" spans="1:6" ht="13.5" thickBot="1">
      <c r="A194" s="45" t="s">
        <v>238</v>
      </c>
      <c r="B194" s="45" t="s">
        <v>366</v>
      </c>
      <c r="C194" s="46" t="s">
        <v>367</v>
      </c>
      <c r="D194" s="47">
        <v>10.5</v>
      </c>
      <c r="E194" s="52">
        <f t="shared" si="5"/>
        <v>0.105</v>
      </c>
      <c r="F194" s="47">
        <v>30</v>
      </c>
    </row>
    <row r="195" spans="1:6" ht="13.5" thickBot="1">
      <c r="A195" s="45" t="s">
        <v>239</v>
      </c>
      <c r="B195" s="45" t="s">
        <v>369</v>
      </c>
      <c r="C195" s="46" t="s">
        <v>46</v>
      </c>
      <c r="D195" s="47">
        <v>10.5</v>
      </c>
      <c r="E195" s="52">
        <f t="shared" si="5"/>
        <v>0.105</v>
      </c>
      <c r="F195" s="47">
        <v>21.08</v>
      </c>
    </row>
    <row r="196" spans="1:6" ht="13.5" thickBot="1">
      <c r="A196" s="45" t="s">
        <v>240</v>
      </c>
      <c r="B196" s="45" t="s">
        <v>376</v>
      </c>
      <c r="C196" s="46" t="s">
        <v>45</v>
      </c>
      <c r="D196" s="47">
        <v>9.8000000000000007</v>
      </c>
      <c r="E196" s="52">
        <f t="shared" si="5"/>
        <v>9.8000000000000004E-2</v>
      </c>
      <c r="F196" s="47">
        <v>12.07</v>
      </c>
    </row>
    <row r="197" spans="1:6" ht="13.5" thickBot="1">
      <c r="A197" s="45" t="s">
        <v>241</v>
      </c>
      <c r="B197" s="45" t="s">
        <v>377</v>
      </c>
      <c r="C197" s="46" t="s">
        <v>44</v>
      </c>
      <c r="D197" s="47">
        <v>10.5</v>
      </c>
      <c r="E197" s="52">
        <f t="shared" si="5"/>
        <v>0.105</v>
      </c>
      <c r="F197" s="47">
        <v>15.61</v>
      </c>
    </row>
    <row r="198" spans="1:6" ht="13.5" thickBot="1">
      <c r="A198" s="45" t="s">
        <v>242</v>
      </c>
      <c r="B198" s="45" t="s">
        <v>379</v>
      </c>
      <c r="C198" s="46" t="s">
        <v>43</v>
      </c>
      <c r="D198" s="47">
        <v>10.5</v>
      </c>
      <c r="E198" s="52">
        <f t="shared" si="5"/>
        <v>0.105</v>
      </c>
      <c r="F198" s="47">
        <v>13.25</v>
      </c>
    </row>
    <row r="199" spans="1:6" ht="13.5" thickBot="1">
      <c r="A199" s="45" t="s">
        <v>243</v>
      </c>
      <c r="B199" s="45" t="s">
        <v>380</v>
      </c>
      <c r="C199" s="46" t="s">
        <v>42</v>
      </c>
      <c r="D199" s="47">
        <v>10.5</v>
      </c>
      <c r="E199" s="52">
        <f t="shared" si="5"/>
        <v>0.105</v>
      </c>
      <c r="F199" s="47">
        <v>30</v>
      </c>
    </row>
    <row r="200" spans="1:6" ht="13.5" thickBot="1">
      <c r="A200" s="45" t="s">
        <v>244</v>
      </c>
      <c r="B200" s="45" t="s">
        <v>368</v>
      </c>
      <c r="C200" s="46" t="s">
        <v>41</v>
      </c>
      <c r="D200" s="47">
        <v>10.5</v>
      </c>
      <c r="E200" s="52">
        <f t="shared" si="5"/>
        <v>0.105</v>
      </c>
      <c r="F200" s="47">
        <v>29.24</v>
      </c>
    </row>
    <row r="201" spans="1:6" ht="13.5" thickBot="1">
      <c r="A201" s="45" t="s">
        <v>254</v>
      </c>
      <c r="B201" s="45"/>
      <c r="C201" s="46"/>
      <c r="D201" s="47">
        <v>0</v>
      </c>
      <c r="E201" s="52">
        <f t="shared" si="5"/>
        <v>0</v>
      </c>
      <c r="F201" s="47">
        <v>0</v>
      </c>
    </row>
    <row r="202" spans="1:6" ht="13.5" thickBot="1">
      <c r="A202" s="45" t="s">
        <v>245</v>
      </c>
      <c r="B202" s="45" t="s">
        <v>374</v>
      </c>
      <c r="C202" s="46" t="s">
        <v>375</v>
      </c>
      <c r="D202" s="47">
        <v>10.5</v>
      </c>
      <c r="E202" s="52">
        <f t="shared" ref="E202:E209" si="6">D202/100</f>
        <v>0.105</v>
      </c>
      <c r="F202" s="47">
        <v>6.98</v>
      </c>
    </row>
    <row r="203" spans="1:6" ht="13.5" thickBot="1">
      <c r="A203" s="45" t="s">
        <v>255</v>
      </c>
      <c r="B203" s="45" t="s">
        <v>308</v>
      </c>
      <c r="C203" s="46" t="s">
        <v>309</v>
      </c>
      <c r="D203" s="47">
        <v>4.3499999999999996</v>
      </c>
      <c r="E203" s="52">
        <f t="shared" si="6"/>
        <v>4.3499999999999997E-2</v>
      </c>
      <c r="F203" s="47">
        <v>8.7200000000000006</v>
      </c>
    </row>
    <row r="204" spans="1:6" ht="13.5" thickBot="1">
      <c r="A204" s="45" t="s">
        <v>256</v>
      </c>
      <c r="B204" s="45"/>
      <c r="C204" s="46"/>
      <c r="D204" s="47">
        <v>10.5</v>
      </c>
      <c r="E204" s="52">
        <f t="shared" si="6"/>
        <v>0.105</v>
      </c>
      <c r="F204" s="47">
        <v>30</v>
      </c>
    </row>
    <row r="205" spans="1:6" ht="13.5" thickBot="1">
      <c r="A205" s="45" t="s">
        <v>246</v>
      </c>
      <c r="B205" s="45" t="s">
        <v>363</v>
      </c>
      <c r="C205" s="46" t="s">
        <v>364</v>
      </c>
      <c r="D205" s="47">
        <v>3.82</v>
      </c>
      <c r="E205" s="52">
        <f t="shared" si="6"/>
        <v>3.8199999999999998E-2</v>
      </c>
      <c r="F205" s="47">
        <v>4.3099999999999996</v>
      </c>
    </row>
    <row r="206" spans="1:6" ht="13.5" thickBot="1">
      <c r="A206" s="45" t="s">
        <v>247</v>
      </c>
      <c r="B206" s="45" t="s">
        <v>383</v>
      </c>
      <c r="C206" s="46" t="s">
        <v>40</v>
      </c>
      <c r="D206" s="47">
        <v>10.5</v>
      </c>
      <c r="E206" s="52">
        <f t="shared" si="6"/>
        <v>0.105</v>
      </c>
      <c r="F206" s="47">
        <v>25.5</v>
      </c>
    </row>
    <row r="207" spans="1:6" ht="13.5" thickBot="1">
      <c r="A207" s="45" t="s">
        <v>248</v>
      </c>
      <c r="B207" s="45" t="s">
        <v>378</v>
      </c>
      <c r="C207" s="46" t="s">
        <v>39</v>
      </c>
      <c r="D207" s="47">
        <v>7.24</v>
      </c>
      <c r="E207" s="52">
        <f t="shared" si="6"/>
        <v>7.2400000000000006E-2</v>
      </c>
      <c r="F207" s="47">
        <v>14.52</v>
      </c>
    </row>
    <row r="208" spans="1:6" ht="13.5" thickBot="1">
      <c r="A208" s="45" t="s">
        <v>53</v>
      </c>
      <c r="B208" s="45" t="s">
        <v>384</v>
      </c>
      <c r="C208" s="46" t="s">
        <v>38</v>
      </c>
      <c r="D208" s="47">
        <v>3</v>
      </c>
      <c r="E208" s="52">
        <f t="shared" si="6"/>
        <v>0.03</v>
      </c>
      <c r="F208" s="47">
        <v>2.87</v>
      </c>
    </row>
    <row r="209" spans="1:6" ht="13.5" thickBot="1">
      <c r="A209" s="53" t="s">
        <v>251</v>
      </c>
      <c r="B209" s="45" t="s">
        <v>317</v>
      </c>
      <c r="C209" s="46" t="s">
        <v>318</v>
      </c>
      <c r="D209" s="54">
        <v>-2.2799999999999998</v>
      </c>
      <c r="E209" s="52">
        <f t="shared" si="6"/>
        <v>-2.2799999999999997E-2</v>
      </c>
      <c r="F209" s="54">
        <v>-1.98</v>
      </c>
    </row>
  </sheetData>
  <autoFilter ref="A9:F9" xr:uid="{C577E956-50A7-475D-B525-5199D866C9FE}">
    <sortState xmlns:xlrd2="http://schemas.microsoft.com/office/spreadsheetml/2017/richdata2" ref="A10:F210">
      <sortCondition ref="A9"/>
    </sortState>
  </autoFilter>
  <mergeCells count="4">
    <mergeCell ref="A1:A6"/>
    <mergeCell ref="F1:F6"/>
    <mergeCell ref="A7:F7"/>
    <mergeCell ref="A8:F8"/>
  </mergeCells>
  <pageMargins left="0.2" right="0.2"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32D0-5BF0-4457-B5F3-1BD73AFC4028}">
  <sheetPr>
    <pageSetUpPr fitToPage="1"/>
  </sheetPr>
  <dimension ref="A1:J507"/>
  <sheetViews>
    <sheetView zoomScaleNormal="100" workbookViewId="0">
      <pane xSplit="2" ySplit="6" topLeftCell="C7" activePane="bottomRight" state="frozen"/>
      <selection pane="topRight" activeCell="C1" sqref="C1"/>
      <selection pane="bottomLeft" activeCell="A7" sqref="A7"/>
      <selection pane="bottomRight" activeCell="C7" sqref="C7:F7"/>
    </sheetView>
  </sheetViews>
  <sheetFormatPr defaultColWidth="0" defaultRowHeight="13" zeroHeight="1"/>
  <cols>
    <col min="1" max="1" width="36.453125" style="1" bestFit="1" customWidth="1"/>
    <col min="2" max="2" width="58.54296875" style="58" bestFit="1" customWidth="1"/>
    <col min="3" max="3" width="15.1796875" style="58" bestFit="1" customWidth="1"/>
    <col min="4" max="5" width="12.453125" style="58" bestFit="1" customWidth="1"/>
    <col min="6" max="6" width="14.54296875" style="58" bestFit="1" customWidth="1"/>
    <col min="7" max="7" width="12.453125" style="25" bestFit="1" customWidth="1"/>
    <col min="8" max="8" width="13.453125" style="25" bestFit="1" customWidth="1"/>
    <col min="9" max="9" width="75.453125" style="26" customWidth="1"/>
    <col min="10" max="10" width="3.54296875" style="8" customWidth="1"/>
    <col min="11" max="16384" width="39.453125" style="1" hidden="1"/>
  </cols>
  <sheetData>
    <row r="1" spans="1:10" ht="15.65" customHeight="1">
      <c r="A1" s="240" t="s">
        <v>571</v>
      </c>
      <c r="B1" s="240"/>
      <c r="C1" s="243" t="s">
        <v>529</v>
      </c>
      <c r="D1" s="243"/>
      <c r="E1" s="243"/>
      <c r="F1" s="243"/>
      <c r="G1" s="70"/>
      <c r="H1" s="70"/>
      <c r="I1" s="70"/>
    </row>
    <row r="2" spans="1:10" ht="15.5">
      <c r="A2" s="240" t="s">
        <v>572</v>
      </c>
      <c r="B2" s="240"/>
      <c r="C2" s="243"/>
      <c r="D2" s="243"/>
      <c r="E2" s="243"/>
      <c r="F2" s="243"/>
      <c r="G2" s="70"/>
      <c r="H2" s="70"/>
      <c r="I2" s="70"/>
    </row>
    <row r="3" spans="1:10" ht="15.5">
      <c r="A3" s="241" t="s">
        <v>5</v>
      </c>
      <c r="B3" s="241"/>
      <c r="C3" s="243"/>
      <c r="D3" s="243"/>
      <c r="E3" s="243"/>
      <c r="F3" s="243"/>
      <c r="G3" s="71"/>
      <c r="H3" s="71"/>
      <c r="I3" s="71"/>
    </row>
    <row r="4" spans="1:10" ht="15.5">
      <c r="A4" s="242" t="s">
        <v>530</v>
      </c>
      <c r="B4" s="242"/>
      <c r="C4" s="244"/>
      <c r="D4" s="244"/>
      <c r="E4" s="244"/>
      <c r="F4" s="244"/>
      <c r="G4" s="149"/>
      <c r="H4" s="149"/>
      <c r="I4" s="150">
        <v>0</v>
      </c>
    </row>
    <row r="5" spans="1:10" s="11" customFormat="1">
      <c r="A5" s="73">
        <v>1</v>
      </c>
      <c r="B5" s="74">
        <v>2</v>
      </c>
      <c r="C5" s="74">
        <v>3</v>
      </c>
      <c r="D5" s="74">
        <v>4</v>
      </c>
      <c r="E5" s="74">
        <v>5</v>
      </c>
      <c r="F5" s="74">
        <v>6</v>
      </c>
      <c r="G5" s="73">
        <v>7</v>
      </c>
      <c r="H5" s="73">
        <v>8</v>
      </c>
      <c r="I5" s="75">
        <v>9</v>
      </c>
      <c r="J5" s="76"/>
    </row>
    <row r="6" spans="1:10" s="11" customFormat="1" ht="26.15" customHeight="1">
      <c r="A6" s="77" t="s">
        <v>253</v>
      </c>
      <c r="B6" s="78" t="s">
        <v>6</v>
      </c>
      <c r="C6" s="78" t="s">
        <v>510</v>
      </c>
      <c r="D6" s="78" t="s">
        <v>511</v>
      </c>
      <c r="E6" s="78" t="s">
        <v>512</v>
      </c>
      <c r="F6" s="78" t="s">
        <v>513</v>
      </c>
      <c r="G6" s="79" t="s">
        <v>394</v>
      </c>
      <c r="H6" s="79" t="s">
        <v>252</v>
      </c>
      <c r="I6" s="80" t="s">
        <v>29</v>
      </c>
      <c r="J6" s="76"/>
    </row>
    <row r="7" spans="1:10" ht="26">
      <c r="A7" s="21" t="s">
        <v>515</v>
      </c>
      <c r="B7" s="56" t="s">
        <v>259</v>
      </c>
      <c r="C7" s="152"/>
      <c r="D7" s="152"/>
      <c r="E7" s="152"/>
      <c r="F7" s="152"/>
      <c r="G7" s="142">
        <f>SUM(C7:F7)</f>
        <v>0</v>
      </c>
      <c r="H7" s="72"/>
      <c r="I7" s="21"/>
    </row>
    <row r="8" spans="1:10">
      <c r="A8" s="21"/>
      <c r="B8" s="56"/>
      <c r="C8" s="56"/>
      <c r="D8" s="56"/>
      <c r="E8" s="56"/>
      <c r="F8" s="57"/>
      <c r="G8" s="142">
        <f t="shared" ref="G8:G64" si="0">SUM(C8:F8)</f>
        <v>0</v>
      </c>
      <c r="H8" s="72"/>
      <c r="I8" s="21"/>
    </row>
    <row r="9" spans="1:10">
      <c r="A9" s="21"/>
      <c r="B9" s="56"/>
      <c r="C9" s="56"/>
      <c r="D9" s="56"/>
      <c r="E9" s="56"/>
      <c r="F9" s="57"/>
      <c r="G9" s="142">
        <f t="shared" si="0"/>
        <v>0</v>
      </c>
      <c r="H9" s="24"/>
      <c r="I9" s="21"/>
    </row>
    <row r="10" spans="1:10" s="8" customFormat="1">
      <c r="A10" s="21"/>
      <c r="B10" s="56"/>
      <c r="C10" s="56"/>
      <c r="D10" s="56"/>
      <c r="E10" s="56"/>
      <c r="F10" s="57"/>
      <c r="G10" s="142">
        <f t="shared" si="0"/>
        <v>0</v>
      </c>
      <c r="H10" s="72"/>
      <c r="I10" s="21"/>
    </row>
    <row r="11" spans="1:10" s="8" customFormat="1">
      <c r="A11" s="21"/>
      <c r="B11" s="56"/>
      <c r="C11" s="56"/>
      <c r="D11" s="56"/>
      <c r="E11" s="56"/>
      <c r="F11" s="57"/>
      <c r="G11" s="142">
        <f t="shared" si="0"/>
        <v>0</v>
      </c>
      <c r="H11" s="24"/>
      <c r="I11" s="21"/>
    </row>
    <row r="12" spans="1:10" s="8" customFormat="1">
      <c r="A12" s="21"/>
      <c r="B12" s="56"/>
      <c r="C12" s="56"/>
      <c r="D12" s="56"/>
      <c r="E12" s="56"/>
      <c r="F12" s="57"/>
      <c r="G12" s="142">
        <f t="shared" si="0"/>
        <v>0</v>
      </c>
      <c r="H12" s="72"/>
      <c r="I12" s="21"/>
    </row>
    <row r="13" spans="1:10" s="8" customFormat="1">
      <c r="A13" s="21"/>
      <c r="B13" s="56"/>
      <c r="C13" s="56"/>
      <c r="D13" s="56"/>
      <c r="E13" s="56"/>
      <c r="F13" s="57"/>
      <c r="G13" s="142">
        <f t="shared" si="0"/>
        <v>0</v>
      </c>
      <c r="H13" s="24"/>
      <c r="I13" s="21"/>
    </row>
    <row r="14" spans="1:10" s="8" customFormat="1">
      <c r="A14" s="21"/>
      <c r="B14" s="56"/>
      <c r="C14" s="56"/>
      <c r="D14" s="56"/>
      <c r="E14" s="56"/>
      <c r="F14" s="57"/>
      <c r="G14" s="142">
        <f t="shared" si="0"/>
        <v>0</v>
      </c>
      <c r="H14" s="24"/>
      <c r="I14" s="21"/>
    </row>
    <row r="15" spans="1:10" s="8" customFormat="1">
      <c r="A15" s="21"/>
      <c r="B15" s="56"/>
      <c r="C15" s="56"/>
      <c r="D15" s="56"/>
      <c r="E15" s="56"/>
      <c r="F15" s="57"/>
      <c r="G15" s="142">
        <f t="shared" si="0"/>
        <v>0</v>
      </c>
      <c r="H15" s="72"/>
      <c r="I15" s="21"/>
    </row>
    <row r="16" spans="1:10" s="8" customFormat="1">
      <c r="A16" s="21"/>
      <c r="B16" s="56"/>
      <c r="C16" s="56"/>
      <c r="D16" s="56"/>
      <c r="E16" s="56"/>
      <c r="F16" s="57"/>
      <c r="G16" s="142">
        <f t="shared" si="0"/>
        <v>0</v>
      </c>
      <c r="H16" s="24"/>
      <c r="I16" s="21"/>
    </row>
    <row r="17" spans="1:9" s="8" customFormat="1">
      <c r="A17" s="21"/>
      <c r="B17" s="56"/>
      <c r="C17" s="56"/>
      <c r="D17" s="56"/>
      <c r="E17" s="56"/>
      <c r="F17" s="57"/>
      <c r="G17" s="142">
        <f t="shared" si="0"/>
        <v>0</v>
      </c>
      <c r="H17" s="72"/>
      <c r="I17" s="21"/>
    </row>
    <row r="18" spans="1:9" s="8" customFormat="1">
      <c r="A18" s="21"/>
      <c r="B18" s="56"/>
      <c r="C18" s="56"/>
      <c r="D18" s="56"/>
      <c r="E18" s="56"/>
      <c r="F18" s="57"/>
      <c r="G18" s="142">
        <f t="shared" si="0"/>
        <v>0</v>
      </c>
      <c r="H18" s="24"/>
      <c r="I18" s="21"/>
    </row>
    <row r="19" spans="1:9" s="8" customFormat="1">
      <c r="A19" s="21"/>
      <c r="B19" s="56"/>
      <c r="C19" s="56"/>
      <c r="D19" s="56"/>
      <c r="E19" s="56"/>
      <c r="F19" s="57"/>
      <c r="G19" s="142">
        <f t="shared" si="0"/>
        <v>0</v>
      </c>
      <c r="H19" s="24"/>
      <c r="I19" s="21"/>
    </row>
    <row r="20" spans="1:9" s="8" customFormat="1">
      <c r="A20" s="21"/>
      <c r="B20" s="56"/>
      <c r="C20" s="56"/>
      <c r="D20" s="56"/>
      <c r="E20" s="56"/>
      <c r="F20" s="57"/>
      <c r="G20" s="142">
        <f t="shared" si="0"/>
        <v>0</v>
      </c>
      <c r="H20" s="24"/>
      <c r="I20" s="22"/>
    </row>
    <row r="21" spans="1:9" s="8" customFormat="1">
      <c r="A21" s="21"/>
      <c r="B21" s="56"/>
      <c r="C21" s="56"/>
      <c r="D21" s="56"/>
      <c r="E21" s="56"/>
      <c r="F21" s="57"/>
      <c r="G21" s="142">
        <f t="shared" si="0"/>
        <v>0</v>
      </c>
      <c r="H21" s="24"/>
      <c r="I21" s="21"/>
    </row>
    <row r="22" spans="1:9" s="8" customFormat="1">
      <c r="A22" s="21"/>
      <c r="B22" s="56"/>
      <c r="C22" s="56"/>
      <c r="D22" s="56"/>
      <c r="E22" s="56"/>
      <c r="F22" s="57"/>
      <c r="G22" s="142">
        <f t="shared" si="0"/>
        <v>0</v>
      </c>
      <c r="H22" s="24"/>
      <c r="I22" s="21"/>
    </row>
    <row r="23" spans="1:9" s="8" customFormat="1">
      <c r="A23" s="21"/>
      <c r="B23" s="56"/>
      <c r="C23" s="56"/>
      <c r="D23" s="56"/>
      <c r="E23" s="56"/>
      <c r="F23" s="57"/>
      <c r="G23" s="142">
        <f t="shared" si="0"/>
        <v>0</v>
      </c>
      <c r="H23" s="24"/>
      <c r="I23" s="23"/>
    </row>
    <row r="24" spans="1:9" s="8" customFormat="1">
      <c r="A24" s="21"/>
      <c r="B24" s="56"/>
      <c r="C24" s="56"/>
      <c r="D24" s="56"/>
      <c r="E24" s="56"/>
      <c r="F24" s="57"/>
      <c r="G24" s="142">
        <f t="shared" si="0"/>
        <v>0</v>
      </c>
      <c r="H24" s="24"/>
      <c r="I24" s="23"/>
    </row>
    <row r="25" spans="1:9" s="8" customFormat="1">
      <c r="A25" s="21"/>
      <c r="B25" s="56"/>
      <c r="C25" s="56"/>
      <c r="D25" s="56"/>
      <c r="E25" s="56"/>
      <c r="F25" s="57"/>
      <c r="G25" s="142">
        <f t="shared" si="0"/>
        <v>0</v>
      </c>
      <c r="H25" s="24"/>
      <c r="I25" s="21"/>
    </row>
    <row r="26" spans="1:9" s="8" customFormat="1">
      <c r="A26" s="21"/>
      <c r="B26" s="56"/>
      <c r="C26" s="56"/>
      <c r="D26" s="56"/>
      <c r="E26" s="56"/>
      <c r="F26" s="57"/>
      <c r="G26" s="142">
        <f t="shared" si="0"/>
        <v>0</v>
      </c>
      <c r="H26" s="72"/>
      <c r="I26" s="21"/>
    </row>
    <row r="27" spans="1:9" s="8" customFormat="1">
      <c r="A27" s="21"/>
      <c r="B27" s="56"/>
      <c r="C27" s="56"/>
      <c r="D27" s="56"/>
      <c r="E27" s="56"/>
      <c r="F27" s="57"/>
      <c r="G27" s="142">
        <f t="shared" si="0"/>
        <v>0</v>
      </c>
      <c r="H27" s="24"/>
      <c r="I27" s="21"/>
    </row>
    <row r="28" spans="1:9" s="8" customFormat="1">
      <c r="A28" s="21"/>
      <c r="B28" s="56"/>
      <c r="C28" s="56"/>
      <c r="D28" s="56"/>
      <c r="E28" s="56"/>
      <c r="F28" s="57"/>
      <c r="G28" s="142">
        <f t="shared" si="0"/>
        <v>0</v>
      </c>
      <c r="H28" s="72"/>
      <c r="I28" s="21"/>
    </row>
    <row r="29" spans="1:9" s="8" customFormat="1">
      <c r="A29" s="21"/>
      <c r="B29" s="56"/>
      <c r="C29" s="56"/>
      <c r="D29" s="56"/>
      <c r="E29" s="56"/>
      <c r="F29" s="57"/>
      <c r="G29" s="142">
        <f t="shared" si="0"/>
        <v>0</v>
      </c>
      <c r="H29" s="72"/>
      <c r="I29" s="21"/>
    </row>
    <row r="30" spans="1:9" s="8" customFormat="1">
      <c r="A30" s="21"/>
      <c r="B30" s="56"/>
      <c r="C30" s="56"/>
      <c r="D30" s="56"/>
      <c r="E30" s="56"/>
      <c r="F30" s="57"/>
      <c r="G30" s="142">
        <f t="shared" si="0"/>
        <v>0</v>
      </c>
      <c r="H30" s="24"/>
      <c r="I30" s="21"/>
    </row>
    <row r="31" spans="1:9" s="8" customFormat="1">
      <c r="A31" s="21"/>
      <c r="B31" s="56"/>
      <c r="C31" s="56"/>
      <c r="D31" s="56"/>
      <c r="E31" s="56"/>
      <c r="F31" s="57"/>
      <c r="G31" s="142">
        <f t="shared" si="0"/>
        <v>0</v>
      </c>
      <c r="H31" s="24"/>
      <c r="I31" s="21"/>
    </row>
    <row r="32" spans="1:9" s="8" customFormat="1">
      <c r="A32" s="21"/>
      <c r="B32" s="56"/>
      <c r="C32" s="56"/>
      <c r="D32" s="56"/>
      <c r="E32" s="56"/>
      <c r="F32" s="57"/>
      <c r="G32" s="142">
        <f t="shared" si="0"/>
        <v>0</v>
      </c>
      <c r="H32" s="72"/>
      <c r="I32" s="21"/>
    </row>
    <row r="33" spans="1:9" s="8" customFormat="1">
      <c r="A33" s="21"/>
      <c r="B33" s="56"/>
      <c r="C33" s="56"/>
      <c r="D33" s="56"/>
      <c r="E33" s="56"/>
      <c r="F33" s="57"/>
      <c r="G33" s="142">
        <f t="shared" si="0"/>
        <v>0</v>
      </c>
      <c r="H33" s="72"/>
      <c r="I33" s="21"/>
    </row>
    <row r="34" spans="1:9" s="8" customFormat="1">
      <c r="A34" s="21"/>
      <c r="B34" s="56"/>
      <c r="C34" s="56"/>
      <c r="D34" s="56"/>
      <c r="E34" s="56"/>
      <c r="F34" s="57"/>
      <c r="G34" s="142">
        <f t="shared" si="0"/>
        <v>0</v>
      </c>
      <c r="H34" s="72"/>
      <c r="I34" s="21"/>
    </row>
    <row r="35" spans="1:9" s="8" customFormat="1">
      <c r="A35" s="21"/>
      <c r="B35" s="56"/>
      <c r="C35" s="56"/>
      <c r="D35" s="56"/>
      <c r="E35" s="56"/>
      <c r="F35" s="57"/>
      <c r="G35" s="142">
        <f t="shared" si="0"/>
        <v>0</v>
      </c>
      <c r="H35" s="72"/>
      <c r="I35" s="21"/>
    </row>
    <row r="36" spans="1:9" s="8" customFormat="1">
      <c r="A36" s="21"/>
      <c r="B36" s="56"/>
      <c r="C36" s="56"/>
      <c r="D36" s="56"/>
      <c r="E36" s="56"/>
      <c r="F36" s="57"/>
      <c r="G36" s="142">
        <f t="shared" si="0"/>
        <v>0</v>
      </c>
      <c r="H36" s="24"/>
      <c r="I36" s="21"/>
    </row>
    <row r="37" spans="1:9" s="8" customFormat="1">
      <c r="A37" s="21"/>
      <c r="B37" s="56"/>
      <c r="C37" s="56"/>
      <c r="D37" s="56"/>
      <c r="E37" s="56"/>
      <c r="F37" s="57"/>
      <c r="G37" s="142">
        <f t="shared" si="0"/>
        <v>0</v>
      </c>
      <c r="H37" s="72"/>
      <c r="I37" s="21"/>
    </row>
    <row r="38" spans="1:9" s="8" customFormat="1">
      <c r="A38" s="21"/>
      <c r="B38" s="56"/>
      <c r="C38" s="56"/>
      <c r="D38" s="56"/>
      <c r="E38" s="56"/>
      <c r="F38" s="57"/>
      <c r="G38" s="142">
        <f t="shared" si="0"/>
        <v>0</v>
      </c>
      <c r="H38" s="24"/>
      <c r="I38" s="21"/>
    </row>
    <row r="39" spans="1:9" s="8" customFormat="1">
      <c r="A39" s="21"/>
      <c r="B39" s="56"/>
      <c r="C39" s="56"/>
      <c r="D39" s="56"/>
      <c r="E39" s="56"/>
      <c r="F39" s="57"/>
      <c r="G39" s="142">
        <f t="shared" si="0"/>
        <v>0</v>
      </c>
      <c r="H39" s="24"/>
      <c r="I39" s="22"/>
    </row>
    <row r="40" spans="1:9" s="8" customFormat="1">
      <c r="A40" s="21"/>
      <c r="B40" s="56"/>
      <c r="C40" s="56"/>
      <c r="D40" s="56"/>
      <c r="E40" s="56"/>
      <c r="F40" s="57"/>
      <c r="G40" s="142">
        <f t="shared" si="0"/>
        <v>0</v>
      </c>
      <c r="H40" s="24"/>
      <c r="I40" s="21"/>
    </row>
    <row r="41" spans="1:9" s="8" customFormat="1">
      <c r="A41" s="21"/>
      <c r="B41" s="56"/>
      <c r="C41" s="56"/>
      <c r="D41" s="56"/>
      <c r="E41" s="56"/>
      <c r="F41" s="57"/>
      <c r="G41" s="142">
        <f t="shared" si="0"/>
        <v>0</v>
      </c>
      <c r="H41" s="24"/>
      <c r="I41" s="21"/>
    </row>
    <row r="42" spans="1:9" s="8" customFormat="1">
      <c r="A42" s="21"/>
      <c r="B42" s="56"/>
      <c r="C42" s="56"/>
      <c r="D42" s="56"/>
      <c r="E42" s="56"/>
      <c r="F42" s="57"/>
      <c r="G42" s="142">
        <f t="shared" si="0"/>
        <v>0</v>
      </c>
      <c r="H42" s="24"/>
      <c r="I42" s="23"/>
    </row>
    <row r="43" spans="1:9" s="8" customFormat="1">
      <c r="A43" s="21"/>
      <c r="B43" s="56"/>
      <c r="C43" s="56"/>
      <c r="D43" s="56"/>
      <c r="E43" s="56"/>
      <c r="F43" s="57"/>
      <c r="G43" s="142">
        <f t="shared" si="0"/>
        <v>0</v>
      </c>
      <c r="H43" s="24"/>
      <c r="I43" s="23"/>
    </row>
    <row r="44" spans="1:9" s="8" customFormat="1">
      <c r="A44" s="21"/>
      <c r="B44" s="56"/>
      <c r="C44" s="56"/>
      <c r="D44" s="56"/>
      <c r="E44" s="56"/>
      <c r="F44" s="57"/>
      <c r="G44" s="142">
        <f t="shared" si="0"/>
        <v>0</v>
      </c>
      <c r="H44" s="24"/>
      <c r="I44" s="23"/>
    </row>
    <row r="45" spans="1:9" s="8" customFormat="1">
      <c r="A45" s="21"/>
      <c r="B45" s="56"/>
      <c r="C45" s="56"/>
      <c r="D45" s="56"/>
      <c r="E45" s="56"/>
      <c r="F45" s="57"/>
      <c r="G45" s="142">
        <f t="shared" si="0"/>
        <v>0</v>
      </c>
      <c r="H45" s="24"/>
      <c r="I45" s="23"/>
    </row>
    <row r="46" spans="1:9" s="8" customFormat="1">
      <c r="A46" s="21"/>
      <c r="B46" s="56"/>
      <c r="C46" s="56"/>
      <c r="D46" s="56"/>
      <c r="E46" s="56"/>
      <c r="F46" s="57"/>
      <c r="G46" s="142">
        <f t="shared" si="0"/>
        <v>0</v>
      </c>
      <c r="H46" s="72"/>
      <c r="I46" s="21"/>
    </row>
    <row r="47" spans="1:9" s="8" customFormat="1">
      <c r="A47" s="21"/>
      <c r="B47" s="56"/>
      <c r="C47" s="56"/>
      <c r="D47" s="56"/>
      <c r="E47" s="56"/>
      <c r="F47" s="57"/>
      <c r="G47" s="142">
        <f t="shared" si="0"/>
        <v>0</v>
      </c>
      <c r="H47" s="24"/>
      <c r="I47" s="21"/>
    </row>
    <row r="48" spans="1:9" s="8" customFormat="1">
      <c r="A48" s="21"/>
      <c r="B48" s="56"/>
      <c r="C48" s="56"/>
      <c r="D48" s="56"/>
      <c r="E48" s="56"/>
      <c r="F48" s="57"/>
      <c r="G48" s="142">
        <f t="shared" si="0"/>
        <v>0</v>
      </c>
      <c r="H48" s="72"/>
      <c r="I48" s="21"/>
    </row>
    <row r="49" spans="1:9" s="8" customFormat="1">
      <c r="A49" s="21"/>
      <c r="B49" s="56"/>
      <c r="C49" s="56"/>
      <c r="D49" s="56"/>
      <c r="E49" s="56"/>
      <c r="F49" s="57"/>
      <c r="G49" s="142">
        <f t="shared" si="0"/>
        <v>0</v>
      </c>
      <c r="H49" s="24"/>
      <c r="I49" s="21"/>
    </row>
    <row r="50" spans="1:9" s="8" customFormat="1">
      <c r="A50" s="21"/>
      <c r="B50" s="56"/>
      <c r="C50" s="56"/>
      <c r="D50" s="56"/>
      <c r="E50" s="56"/>
      <c r="F50" s="57"/>
      <c r="G50" s="142">
        <f t="shared" si="0"/>
        <v>0</v>
      </c>
      <c r="H50" s="24"/>
      <c r="I50" s="21"/>
    </row>
    <row r="51" spans="1:9" s="8" customFormat="1">
      <c r="A51" s="21"/>
      <c r="B51" s="56"/>
      <c r="C51" s="56"/>
      <c r="D51" s="56"/>
      <c r="E51" s="56"/>
      <c r="F51" s="57"/>
      <c r="G51" s="142">
        <f t="shared" si="0"/>
        <v>0</v>
      </c>
      <c r="H51" s="72"/>
      <c r="I51" s="21"/>
    </row>
    <row r="52" spans="1:9" s="8" customFormat="1">
      <c r="A52" s="21"/>
      <c r="B52" s="56"/>
      <c r="C52" s="56"/>
      <c r="D52" s="56"/>
      <c r="E52" s="56"/>
      <c r="F52" s="57"/>
      <c r="G52" s="142">
        <f t="shared" si="0"/>
        <v>0</v>
      </c>
      <c r="H52" s="72"/>
      <c r="I52" s="21"/>
    </row>
    <row r="53" spans="1:9" s="8" customFormat="1">
      <c r="A53" s="21"/>
      <c r="B53" s="56"/>
      <c r="C53" s="56"/>
      <c r="D53" s="56"/>
      <c r="E53" s="56"/>
      <c r="F53" s="57"/>
      <c r="G53" s="142">
        <f t="shared" si="0"/>
        <v>0</v>
      </c>
      <c r="H53" s="72"/>
      <c r="I53" s="21"/>
    </row>
    <row r="54" spans="1:9" s="8" customFormat="1">
      <c r="A54" s="21"/>
      <c r="B54" s="56"/>
      <c r="C54" s="56"/>
      <c r="D54" s="56"/>
      <c r="E54" s="56"/>
      <c r="F54" s="57"/>
      <c r="G54" s="142">
        <f t="shared" si="0"/>
        <v>0</v>
      </c>
      <c r="H54" s="72"/>
      <c r="I54" s="21"/>
    </row>
    <row r="55" spans="1:9" s="8" customFormat="1">
      <c r="A55" s="21"/>
      <c r="B55" s="56"/>
      <c r="C55" s="56"/>
      <c r="D55" s="56"/>
      <c r="E55" s="56"/>
      <c r="F55" s="57"/>
      <c r="G55" s="142">
        <f t="shared" si="0"/>
        <v>0</v>
      </c>
      <c r="H55" s="24"/>
      <c r="I55" s="21"/>
    </row>
    <row r="56" spans="1:9" s="8" customFormat="1">
      <c r="A56" s="21"/>
      <c r="B56" s="56"/>
      <c r="C56" s="56"/>
      <c r="D56" s="56"/>
      <c r="E56" s="56"/>
      <c r="F56" s="57"/>
      <c r="G56" s="142">
        <f t="shared" si="0"/>
        <v>0</v>
      </c>
      <c r="H56" s="72"/>
      <c r="I56" s="21"/>
    </row>
    <row r="57" spans="1:9" s="8" customFormat="1">
      <c r="A57" s="21"/>
      <c r="B57" s="56"/>
      <c r="C57" s="56"/>
      <c r="D57" s="56"/>
      <c r="E57" s="56"/>
      <c r="F57" s="57"/>
      <c r="G57" s="142">
        <f t="shared" si="0"/>
        <v>0</v>
      </c>
      <c r="H57" s="24"/>
      <c r="I57" s="21"/>
    </row>
    <row r="58" spans="1:9" s="8" customFormat="1">
      <c r="A58" s="21"/>
      <c r="B58" s="56"/>
      <c r="C58" s="56"/>
      <c r="D58" s="56"/>
      <c r="E58" s="56"/>
      <c r="F58" s="57"/>
      <c r="G58" s="142">
        <f t="shared" si="0"/>
        <v>0</v>
      </c>
      <c r="H58" s="24"/>
      <c r="I58" s="22"/>
    </row>
    <row r="59" spans="1:9" s="8" customFormat="1">
      <c r="A59" s="21"/>
      <c r="B59" s="56"/>
      <c r="C59" s="56"/>
      <c r="D59" s="56"/>
      <c r="E59" s="56"/>
      <c r="F59" s="57"/>
      <c r="G59" s="142">
        <f t="shared" si="0"/>
        <v>0</v>
      </c>
      <c r="H59" s="24"/>
      <c r="I59" s="21"/>
    </row>
    <row r="60" spans="1:9" s="8" customFormat="1">
      <c r="A60" s="21"/>
      <c r="B60" s="56"/>
      <c r="C60" s="56"/>
      <c r="D60" s="56"/>
      <c r="E60" s="56"/>
      <c r="F60" s="57"/>
      <c r="G60" s="142">
        <f t="shared" si="0"/>
        <v>0</v>
      </c>
      <c r="H60" s="24"/>
      <c r="I60" s="23"/>
    </row>
    <row r="61" spans="1:9" s="8" customFormat="1">
      <c r="A61" s="21"/>
      <c r="B61" s="56"/>
      <c r="C61" s="56"/>
      <c r="D61" s="56"/>
      <c r="E61" s="56"/>
      <c r="F61" s="57"/>
      <c r="G61" s="142">
        <f t="shared" si="0"/>
        <v>0</v>
      </c>
      <c r="H61" s="24"/>
      <c r="I61" s="23"/>
    </row>
    <row r="62" spans="1:9" s="8" customFormat="1">
      <c r="A62" s="21"/>
      <c r="B62" s="56"/>
      <c r="C62" s="56"/>
      <c r="D62" s="56"/>
      <c r="E62" s="56"/>
      <c r="F62" s="57"/>
      <c r="G62" s="142">
        <f t="shared" si="0"/>
        <v>0</v>
      </c>
      <c r="H62" s="24"/>
      <c r="I62" s="23"/>
    </row>
    <row r="63" spans="1:9" s="8" customFormat="1">
      <c r="A63" s="21"/>
      <c r="B63" s="56"/>
      <c r="C63" s="56"/>
      <c r="D63" s="56"/>
      <c r="E63" s="56"/>
      <c r="F63" s="57"/>
      <c r="G63" s="142">
        <f t="shared" si="0"/>
        <v>0</v>
      </c>
      <c r="H63" s="24"/>
      <c r="I63" s="23"/>
    </row>
    <row r="64" spans="1:9" s="8" customFormat="1">
      <c r="A64" s="21"/>
      <c r="B64" s="56"/>
      <c r="C64" s="56"/>
      <c r="D64" s="56"/>
      <c r="E64" s="56"/>
      <c r="F64" s="57"/>
      <c r="G64" s="142">
        <f t="shared" si="0"/>
        <v>0</v>
      </c>
      <c r="H64" s="24"/>
      <c r="I64" s="23"/>
    </row>
    <row r="65" spans="1:9" s="8" customFormat="1">
      <c r="A65" s="21"/>
      <c r="B65" s="56"/>
      <c r="C65" s="56"/>
      <c r="D65" s="56"/>
      <c r="E65" s="56"/>
      <c r="F65" s="57"/>
      <c r="G65" s="142">
        <f t="shared" ref="G65:G128" si="1">SUM(C65:F65)</f>
        <v>0</v>
      </c>
      <c r="H65" s="24"/>
      <c r="I65" s="23"/>
    </row>
    <row r="66" spans="1:9" s="8" customFormat="1">
      <c r="A66" s="21"/>
      <c r="B66" s="56"/>
      <c r="C66" s="56"/>
      <c r="D66" s="56"/>
      <c r="E66" s="56"/>
      <c r="F66" s="57"/>
      <c r="G66" s="142">
        <f t="shared" si="1"/>
        <v>0</v>
      </c>
      <c r="H66" s="24"/>
      <c r="I66" s="23"/>
    </row>
    <row r="67" spans="1:9" s="8" customFormat="1">
      <c r="A67" s="21"/>
      <c r="B67" s="56"/>
      <c r="C67" s="56"/>
      <c r="D67" s="56"/>
      <c r="E67" s="56"/>
      <c r="F67" s="57"/>
      <c r="G67" s="142">
        <f t="shared" si="1"/>
        <v>0</v>
      </c>
      <c r="H67" s="24"/>
      <c r="I67" s="23"/>
    </row>
    <row r="68" spans="1:9" s="8" customFormat="1">
      <c r="A68" s="21"/>
      <c r="B68" s="56"/>
      <c r="C68" s="56"/>
      <c r="D68" s="56"/>
      <c r="E68" s="56"/>
      <c r="F68" s="57"/>
      <c r="G68" s="142">
        <f t="shared" si="1"/>
        <v>0</v>
      </c>
      <c r="H68" s="24"/>
      <c r="I68" s="23"/>
    </row>
    <row r="69" spans="1:9" s="8" customFormat="1">
      <c r="A69" s="21"/>
      <c r="B69" s="56"/>
      <c r="C69" s="56"/>
      <c r="D69" s="56"/>
      <c r="E69" s="56"/>
      <c r="F69" s="57"/>
      <c r="G69" s="142">
        <f t="shared" si="1"/>
        <v>0</v>
      </c>
      <c r="H69" s="24"/>
      <c r="I69" s="23"/>
    </row>
    <row r="70" spans="1:9" s="8" customFormat="1">
      <c r="A70" s="21"/>
      <c r="B70" s="56"/>
      <c r="C70" s="56"/>
      <c r="D70" s="56"/>
      <c r="E70" s="56"/>
      <c r="F70" s="57"/>
      <c r="G70" s="142">
        <f t="shared" si="1"/>
        <v>0</v>
      </c>
      <c r="H70" s="24"/>
      <c r="I70" s="23"/>
    </row>
    <row r="71" spans="1:9" s="8" customFormat="1">
      <c r="A71" s="21"/>
      <c r="B71" s="56"/>
      <c r="C71" s="56"/>
      <c r="D71" s="56"/>
      <c r="E71" s="56"/>
      <c r="F71" s="57"/>
      <c r="G71" s="142">
        <f t="shared" si="1"/>
        <v>0</v>
      </c>
      <c r="H71" s="24"/>
      <c r="I71" s="23"/>
    </row>
    <row r="72" spans="1:9" s="8" customFormat="1">
      <c r="A72" s="21"/>
      <c r="B72" s="56"/>
      <c r="C72" s="56"/>
      <c r="D72" s="56"/>
      <c r="E72" s="56"/>
      <c r="F72" s="57"/>
      <c r="G72" s="142">
        <f t="shared" si="1"/>
        <v>0</v>
      </c>
      <c r="H72" s="24"/>
      <c r="I72" s="23"/>
    </row>
    <row r="73" spans="1:9" s="8" customFormat="1">
      <c r="A73" s="21"/>
      <c r="B73" s="56"/>
      <c r="C73" s="56"/>
      <c r="D73" s="56"/>
      <c r="E73" s="56"/>
      <c r="F73" s="57"/>
      <c r="G73" s="142">
        <f t="shared" si="1"/>
        <v>0</v>
      </c>
      <c r="H73" s="24"/>
      <c r="I73" s="23"/>
    </row>
    <row r="74" spans="1:9" s="8" customFormat="1">
      <c r="A74" s="21"/>
      <c r="B74" s="56"/>
      <c r="C74" s="56"/>
      <c r="D74" s="56"/>
      <c r="E74" s="56"/>
      <c r="F74" s="57"/>
      <c r="G74" s="142">
        <f t="shared" si="1"/>
        <v>0</v>
      </c>
      <c r="H74" s="24"/>
      <c r="I74" s="23"/>
    </row>
    <row r="75" spans="1:9" s="8" customFormat="1">
      <c r="A75" s="21"/>
      <c r="B75" s="56"/>
      <c r="C75" s="56"/>
      <c r="D75" s="56"/>
      <c r="E75" s="56"/>
      <c r="F75" s="57"/>
      <c r="G75" s="142">
        <f t="shared" si="1"/>
        <v>0</v>
      </c>
      <c r="H75" s="24"/>
      <c r="I75" s="23"/>
    </row>
    <row r="76" spans="1:9" s="8" customFormat="1">
      <c r="A76" s="21"/>
      <c r="B76" s="56"/>
      <c r="C76" s="56"/>
      <c r="D76" s="56"/>
      <c r="E76" s="56"/>
      <c r="F76" s="57"/>
      <c r="G76" s="142">
        <f t="shared" si="1"/>
        <v>0</v>
      </c>
      <c r="H76" s="24"/>
      <c r="I76" s="23"/>
    </row>
    <row r="77" spans="1:9" s="8" customFormat="1">
      <c r="A77" s="21"/>
      <c r="B77" s="56"/>
      <c r="C77" s="56"/>
      <c r="D77" s="56"/>
      <c r="E77" s="56"/>
      <c r="F77" s="57"/>
      <c r="G77" s="142">
        <f t="shared" si="1"/>
        <v>0</v>
      </c>
      <c r="H77" s="24"/>
      <c r="I77" s="23"/>
    </row>
    <row r="78" spans="1:9" s="8" customFormat="1">
      <c r="A78" s="21"/>
      <c r="B78" s="56"/>
      <c r="C78" s="56"/>
      <c r="D78" s="56"/>
      <c r="E78" s="56"/>
      <c r="F78" s="57"/>
      <c r="G78" s="142">
        <f t="shared" si="1"/>
        <v>0</v>
      </c>
      <c r="H78" s="24"/>
      <c r="I78" s="23"/>
    </row>
    <row r="79" spans="1:9" s="8" customFormat="1">
      <c r="A79" s="21"/>
      <c r="B79" s="56"/>
      <c r="C79" s="56"/>
      <c r="D79" s="56"/>
      <c r="E79" s="56"/>
      <c r="F79" s="57"/>
      <c r="G79" s="142">
        <f t="shared" si="1"/>
        <v>0</v>
      </c>
      <c r="H79" s="24"/>
      <c r="I79" s="23"/>
    </row>
    <row r="80" spans="1:9" s="8" customFormat="1">
      <c r="A80" s="21"/>
      <c r="B80" s="56"/>
      <c r="C80" s="56"/>
      <c r="D80" s="56"/>
      <c r="E80" s="56"/>
      <c r="F80" s="57"/>
      <c r="G80" s="142">
        <f t="shared" si="1"/>
        <v>0</v>
      </c>
      <c r="H80" s="24"/>
      <c r="I80" s="23"/>
    </row>
    <row r="81" spans="1:9" s="8" customFormat="1">
      <c r="A81" s="21"/>
      <c r="B81" s="56"/>
      <c r="C81" s="56"/>
      <c r="D81" s="56"/>
      <c r="E81" s="56"/>
      <c r="F81" s="57"/>
      <c r="G81" s="142">
        <f t="shared" si="1"/>
        <v>0</v>
      </c>
      <c r="H81" s="24"/>
      <c r="I81" s="23"/>
    </row>
    <row r="82" spans="1:9" s="8" customFormat="1">
      <c r="A82" s="21"/>
      <c r="B82" s="56"/>
      <c r="C82" s="56"/>
      <c r="D82" s="56"/>
      <c r="E82" s="56"/>
      <c r="F82" s="57"/>
      <c r="G82" s="142">
        <f t="shared" si="1"/>
        <v>0</v>
      </c>
      <c r="H82" s="24"/>
      <c r="I82" s="23"/>
    </row>
    <row r="83" spans="1:9" s="8" customFormat="1">
      <c r="A83" s="21"/>
      <c r="B83" s="56"/>
      <c r="C83" s="56"/>
      <c r="D83" s="56"/>
      <c r="E83" s="56"/>
      <c r="F83" s="57"/>
      <c r="G83" s="142">
        <f t="shared" si="1"/>
        <v>0</v>
      </c>
      <c r="H83" s="24"/>
      <c r="I83" s="23"/>
    </row>
    <row r="84" spans="1:9" s="8" customFormat="1">
      <c r="A84" s="21"/>
      <c r="B84" s="56"/>
      <c r="C84" s="56"/>
      <c r="D84" s="56"/>
      <c r="E84" s="56"/>
      <c r="F84" s="57"/>
      <c r="G84" s="142">
        <f t="shared" si="1"/>
        <v>0</v>
      </c>
      <c r="H84" s="24"/>
      <c r="I84" s="23"/>
    </row>
    <row r="85" spans="1:9" s="8" customFormat="1">
      <c r="A85" s="21"/>
      <c r="B85" s="56"/>
      <c r="C85" s="56"/>
      <c r="D85" s="56"/>
      <c r="E85" s="56"/>
      <c r="F85" s="57"/>
      <c r="G85" s="142">
        <f t="shared" si="1"/>
        <v>0</v>
      </c>
      <c r="H85" s="24"/>
      <c r="I85" s="23"/>
    </row>
    <row r="86" spans="1:9" s="8" customFormat="1">
      <c r="A86" s="21"/>
      <c r="B86" s="56"/>
      <c r="C86" s="56"/>
      <c r="D86" s="56"/>
      <c r="E86" s="56"/>
      <c r="F86" s="57"/>
      <c r="G86" s="142">
        <f t="shared" si="1"/>
        <v>0</v>
      </c>
      <c r="H86" s="24"/>
      <c r="I86" s="23"/>
    </row>
    <row r="87" spans="1:9" s="8" customFormat="1">
      <c r="A87" s="21"/>
      <c r="B87" s="56"/>
      <c r="C87" s="56"/>
      <c r="D87" s="56"/>
      <c r="E87" s="56"/>
      <c r="F87" s="57"/>
      <c r="G87" s="142">
        <f t="shared" si="1"/>
        <v>0</v>
      </c>
      <c r="H87" s="24"/>
      <c r="I87" s="23"/>
    </row>
    <row r="88" spans="1:9" s="8" customFormat="1">
      <c r="A88" s="21"/>
      <c r="B88" s="56"/>
      <c r="C88" s="56"/>
      <c r="D88" s="56"/>
      <c r="E88" s="56"/>
      <c r="F88" s="57"/>
      <c r="G88" s="142">
        <f t="shared" si="1"/>
        <v>0</v>
      </c>
      <c r="H88" s="24"/>
      <c r="I88" s="23"/>
    </row>
    <row r="89" spans="1:9" s="8" customFormat="1">
      <c r="A89" s="21"/>
      <c r="B89" s="56"/>
      <c r="C89" s="56"/>
      <c r="D89" s="56"/>
      <c r="E89" s="56"/>
      <c r="F89" s="57"/>
      <c r="G89" s="142">
        <f t="shared" si="1"/>
        <v>0</v>
      </c>
      <c r="H89" s="24"/>
      <c r="I89" s="23"/>
    </row>
    <row r="90" spans="1:9" s="8" customFormat="1">
      <c r="A90" s="21"/>
      <c r="B90" s="56"/>
      <c r="C90" s="56"/>
      <c r="D90" s="56"/>
      <c r="E90" s="56"/>
      <c r="F90" s="57"/>
      <c r="G90" s="142">
        <f t="shared" si="1"/>
        <v>0</v>
      </c>
      <c r="H90" s="24"/>
      <c r="I90" s="23"/>
    </row>
    <row r="91" spans="1:9" s="8" customFormat="1">
      <c r="A91" s="21"/>
      <c r="B91" s="56"/>
      <c r="C91" s="56"/>
      <c r="D91" s="56"/>
      <c r="E91" s="56"/>
      <c r="F91" s="57"/>
      <c r="G91" s="142">
        <f t="shared" si="1"/>
        <v>0</v>
      </c>
      <c r="H91" s="24"/>
      <c r="I91" s="23"/>
    </row>
    <row r="92" spans="1:9" s="8" customFormat="1">
      <c r="A92" s="21"/>
      <c r="B92" s="56"/>
      <c r="C92" s="56"/>
      <c r="D92" s="56"/>
      <c r="E92" s="56"/>
      <c r="F92" s="57"/>
      <c r="G92" s="142">
        <f t="shared" si="1"/>
        <v>0</v>
      </c>
      <c r="H92" s="24"/>
      <c r="I92" s="23"/>
    </row>
    <row r="93" spans="1:9" s="8" customFormat="1">
      <c r="A93" s="21"/>
      <c r="B93" s="56"/>
      <c r="C93" s="56"/>
      <c r="D93" s="56"/>
      <c r="E93" s="56"/>
      <c r="F93" s="57"/>
      <c r="G93" s="142">
        <f t="shared" si="1"/>
        <v>0</v>
      </c>
      <c r="H93" s="24"/>
      <c r="I93" s="23"/>
    </row>
    <row r="94" spans="1:9" s="8" customFormat="1">
      <c r="A94" s="21"/>
      <c r="B94" s="56"/>
      <c r="C94" s="56"/>
      <c r="D94" s="56"/>
      <c r="E94" s="56"/>
      <c r="F94" s="57"/>
      <c r="G94" s="142">
        <f t="shared" si="1"/>
        <v>0</v>
      </c>
      <c r="H94" s="24"/>
      <c r="I94" s="23"/>
    </row>
    <row r="95" spans="1:9" s="8" customFormat="1">
      <c r="A95" s="21"/>
      <c r="B95" s="56"/>
      <c r="C95" s="56"/>
      <c r="D95" s="56"/>
      <c r="E95" s="56"/>
      <c r="F95" s="57"/>
      <c r="G95" s="142">
        <f t="shared" si="1"/>
        <v>0</v>
      </c>
      <c r="H95" s="24"/>
      <c r="I95" s="23"/>
    </row>
    <row r="96" spans="1:9" s="8" customFormat="1">
      <c r="A96" s="21"/>
      <c r="B96" s="56"/>
      <c r="C96" s="56"/>
      <c r="D96" s="56"/>
      <c r="E96" s="56"/>
      <c r="F96" s="57"/>
      <c r="G96" s="142">
        <f t="shared" si="1"/>
        <v>0</v>
      </c>
      <c r="H96" s="24"/>
      <c r="I96" s="23"/>
    </row>
    <row r="97" spans="1:9" s="8" customFormat="1">
      <c r="A97" s="21"/>
      <c r="B97" s="56"/>
      <c r="C97" s="56"/>
      <c r="D97" s="56"/>
      <c r="E97" s="56"/>
      <c r="F97" s="57"/>
      <c r="G97" s="142">
        <f t="shared" si="1"/>
        <v>0</v>
      </c>
      <c r="H97" s="24"/>
      <c r="I97" s="23"/>
    </row>
    <row r="98" spans="1:9" s="8" customFormat="1">
      <c r="A98" s="21"/>
      <c r="B98" s="56"/>
      <c r="C98" s="56"/>
      <c r="D98" s="56"/>
      <c r="E98" s="56"/>
      <c r="F98" s="57"/>
      <c r="G98" s="142">
        <f t="shared" si="1"/>
        <v>0</v>
      </c>
      <c r="H98" s="24"/>
      <c r="I98" s="23"/>
    </row>
    <row r="99" spans="1:9" s="8" customFormat="1">
      <c r="A99" s="21"/>
      <c r="B99" s="56"/>
      <c r="C99" s="56"/>
      <c r="D99" s="56"/>
      <c r="E99" s="56"/>
      <c r="F99" s="57"/>
      <c r="G99" s="142">
        <f t="shared" si="1"/>
        <v>0</v>
      </c>
      <c r="H99" s="24"/>
      <c r="I99" s="23"/>
    </row>
    <row r="100" spans="1:9" s="8" customFormat="1">
      <c r="A100" s="21"/>
      <c r="B100" s="56"/>
      <c r="C100" s="56"/>
      <c r="D100" s="56"/>
      <c r="E100" s="56"/>
      <c r="F100" s="57"/>
      <c r="G100" s="142">
        <f t="shared" si="1"/>
        <v>0</v>
      </c>
      <c r="H100" s="24"/>
      <c r="I100" s="23"/>
    </row>
    <row r="101" spans="1:9" s="8" customFormat="1">
      <c r="A101" s="21"/>
      <c r="B101" s="56"/>
      <c r="C101" s="56"/>
      <c r="D101" s="56"/>
      <c r="E101" s="56"/>
      <c r="F101" s="57"/>
      <c r="G101" s="142">
        <f t="shared" si="1"/>
        <v>0</v>
      </c>
      <c r="H101" s="24"/>
      <c r="I101" s="23"/>
    </row>
    <row r="102" spans="1:9" s="8" customFormat="1">
      <c r="A102" s="21"/>
      <c r="B102" s="56"/>
      <c r="C102" s="56"/>
      <c r="D102" s="56"/>
      <c r="E102" s="56"/>
      <c r="F102" s="57"/>
      <c r="G102" s="142">
        <f t="shared" si="1"/>
        <v>0</v>
      </c>
      <c r="H102" s="24"/>
      <c r="I102" s="23"/>
    </row>
    <row r="103" spans="1:9" s="8" customFormat="1">
      <c r="A103" s="21"/>
      <c r="B103" s="56"/>
      <c r="C103" s="56"/>
      <c r="D103" s="56"/>
      <c r="E103" s="56"/>
      <c r="F103" s="57"/>
      <c r="G103" s="142">
        <f t="shared" si="1"/>
        <v>0</v>
      </c>
      <c r="H103" s="24"/>
      <c r="I103" s="23"/>
    </row>
    <row r="104" spans="1:9" s="8" customFormat="1">
      <c r="A104" s="21"/>
      <c r="B104" s="56"/>
      <c r="C104" s="56"/>
      <c r="D104" s="56"/>
      <c r="E104" s="56"/>
      <c r="F104" s="57"/>
      <c r="G104" s="142">
        <f t="shared" si="1"/>
        <v>0</v>
      </c>
      <c r="H104" s="24"/>
      <c r="I104" s="23"/>
    </row>
    <row r="105" spans="1:9" s="8" customFormat="1">
      <c r="A105" s="21"/>
      <c r="B105" s="56"/>
      <c r="C105" s="56"/>
      <c r="D105" s="56"/>
      <c r="E105" s="56"/>
      <c r="F105" s="57"/>
      <c r="G105" s="142">
        <f t="shared" si="1"/>
        <v>0</v>
      </c>
      <c r="H105" s="24"/>
      <c r="I105" s="23"/>
    </row>
    <row r="106" spans="1:9" s="8" customFormat="1">
      <c r="A106" s="21"/>
      <c r="B106" s="56"/>
      <c r="C106" s="56"/>
      <c r="D106" s="56"/>
      <c r="E106" s="56"/>
      <c r="F106" s="57"/>
      <c r="G106" s="142">
        <f t="shared" si="1"/>
        <v>0</v>
      </c>
      <c r="H106" s="24"/>
      <c r="I106" s="23"/>
    </row>
    <row r="107" spans="1:9" s="8" customFormat="1">
      <c r="A107" s="21"/>
      <c r="B107" s="56"/>
      <c r="C107" s="56"/>
      <c r="D107" s="56"/>
      <c r="E107" s="56"/>
      <c r="F107" s="57"/>
      <c r="G107" s="142">
        <f t="shared" si="1"/>
        <v>0</v>
      </c>
      <c r="H107" s="24"/>
      <c r="I107" s="23"/>
    </row>
    <row r="108" spans="1:9" s="8" customFormat="1">
      <c r="A108" s="21"/>
      <c r="B108" s="56"/>
      <c r="C108" s="56"/>
      <c r="D108" s="56"/>
      <c r="E108" s="56"/>
      <c r="F108" s="57"/>
      <c r="G108" s="142">
        <f t="shared" si="1"/>
        <v>0</v>
      </c>
      <c r="H108" s="24"/>
      <c r="I108" s="23"/>
    </row>
    <row r="109" spans="1:9" s="8" customFormat="1">
      <c r="A109" s="21"/>
      <c r="B109" s="56"/>
      <c r="C109" s="56"/>
      <c r="D109" s="56"/>
      <c r="E109" s="56"/>
      <c r="F109" s="57"/>
      <c r="G109" s="142">
        <f t="shared" si="1"/>
        <v>0</v>
      </c>
      <c r="H109" s="24"/>
      <c r="I109" s="23"/>
    </row>
    <row r="110" spans="1:9" s="8" customFormat="1">
      <c r="A110" s="21"/>
      <c r="B110" s="56"/>
      <c r="C110" s="56"/>
      <c r="D110" s="56"/>
      <c r="E110" s="56"/>
      <c r="F110" s="57"/>
      <c r="G110" s="142">
        <f t="shared" si="1"/>
        <v>0</v>
      </c>
      <c r="H110" s="24"/>
      <c r="I110" s="23"/>
    </row>
    <row r="111" spans="1:9" s="8" customFormat="1">
      <c r="A111" s="21"/>
      <c r="B111" s="56"/>
      <c r="C111" s="56"/>
      <c r="D111" s="56"/>
      <c r="E111" s="56"/>
      <c r="F111" s="57"/>
      <c r="G111" s="142">
        <f t="shared" si="1"/>
        <v>0</v>
      </c>
      <c r="H111" s="24"/>
      <c r="I111" s="23"/>
    </row>
    <row r="112" spans="1:9" s="8" customFormat="1">
      <c r="A112" s="21"/>
      <c r="B112" s="56"/>
      <c r="C112" s="56"/>
      <c r="D112" s="56"/>
      <c r="E112" s="56"/>
      <c r="F112" s="57"/>
      <c r="G112" s="142">
        <f t="shared" si="1"/>
        <v>0</v>
      </c>
      <c r="H112" s="24"/>
      <c r="I112" s="23"/>
    </row>
    <row r="113" spans="1:9" s="8" customFormat="1">
      <c r="A113" s="21"/>
      <c r="B113" s="56"/>
      <c r="C113" s="56"/>
      <c r="D113" s="56"/>
      <c r="E113" s="56"/>
      <c r="F113" s="57"/>
      <c r="G113" s="142">
        <f t="shared" si="1"/>
        <v>0</v>
      </c>
      <c r="H113" s="24"/>
      <c r="I113" s="23"/>
    </row>
    <row r="114" spans="1:9" s="8" customFormat="1">
      <c r="A114" s="21"/>
      <c r="B114" s="56"/>
      <c r="C114" s="56"/>
      <c r="D114" s="56"/>
      <c r="E114" s="56"/>
      <c r="F114" s="57"/>
      <c r="G114" s="142">
        <f t="shared" si="1"/>
        <v>0</v>
      </c>
      <c r="H114" s="24"/>
      <c r="I114" s="23"/>
    </row>
    <row r="115" spans="1:9" s="8" customFormat="1">
      <c r="A115" s="21"/>
      <c r="B115" s="56"/>
      <c r="C115" s="56"/>
      <c r="D115" s="56"/>
      <c r="E115" s="56"/>
      <c r="F115" s="57"/>
      <c r="G115" s="142">
        <f t="shared" si="1"/>
        <v>0</v>
      </c>
      <c r="H115" s="24"/>
      <c r="I115" s="23"/>
    </row>
    <row r="116" spans="1:9" s="8" customFormat="1">
      <c r="A116" s="21"/>
      <c r="B116" s="56"/>
      <c r="C116" s="56"/>
      <c r="D116" s="56"/>
      <c r="E116" s="56"/>
      <c r="F116" s="57"/>
      <c r="G116" s="142">
        <f t="shared" si="1"/>
        <v>0</v>
      </c>
      <c r="H116" s="24"/>
      <c r="I116" s="23"/>
    </row>
    <row r="117" spans="1:9" s="8" customFormat="1">
      <c r="A117" s="21"/>
      <c r="B117" s="56"/>
      <c r="C117" s="56"/>
      <c r="D117" s="56"/>
      <c r="E117" s="56"/>
      <c r="F117" s="57"/>
      <c r="G117" s="142">
        <f t="shared" si="1"/>
        <v>0</v>
      </c>
      <c r="H117" s="24"/>
      <c r="I117" s="23"/>
    </row>
    <row r="118" spans="1:9" s="8" customFormat="1">
      <c r="A118" s="21"/>
      <c r="B118" s="56"/>
      <c r="C118" s="56"/>
      <c r="D118" s="56"/>
      <c r="E118" s="56"/>
      <c r="F118" s="57"/>
      <c r="G118" s="142">
        <f t="shared" si="1"/>
        <v>0</v>
      </c>
      <c r="H118" s="24"/>
      <c r="I118" s="23"/>
    </row>
    <row r="119" spans="1:9" s="8" customFormat="1">
      <c r="A119" s="21"/>
      <c r="B119" s="56"/>
      <c r="C119" s="56"/>
      <c r="D119" s="56"/>
      <c r="E119" s="56"/>
      <c r="F119" s="57"/>
      <c r="G119" s="142">
        <f t="shared" si="1"/>
        <v>0</v>
      </c>
      <c r="H119" s="24"/>
      <c r="I119" s="23"/>
    </row>
    <row r="120" spans="1:9" s="8" customFormat="1">
      <c r="A120" s="21"/>
      <c r="B120" s="56"/>
      <c r="C120" s="56"/>
      <c r="D120" s="56"/>
      <c r="E120" s="56"/>
      <c r="F120" s="57"/>
      <c r="G120" s="142">
        <f t="shared" si="1"/>
        <v>0</v>
      </c>
      <c r="H120" s="24"/>
      <c r="I120" s="23"/>
    </row>
    <row r="121" spans="1:9" s="8" customFormat="1">
      <c r="A121" s="21"/>
      <c r="B121" s="56"/>
      <c r="C121" s="56"/>
      <c r="D121" s="56"/>
      <c r="E121" s="56"/>
      <c r="F121" s="57"/>
      <c r="G121" s="142">
        <f t="shared" si="1"/>
        <v>0</v>
      </c>
      <c r="H121" s="24"/>
      <c r="I121" s="23"/>
    </row>
    <row r="122" spans="1:9" s="8" customFormat="1">
      <c r="A122" s="21"/>
      <c r="B122" s="56"/>
      <c r="C122" s="56"/>
      <c r="D122" s="56"/>
      <c r="E122" s="56"/>
      <c r="F122" s="57"/>
      <c r="G122" s="142">
        <f t="shared" si="1"/>
        <v>0</v>
      </c>
      <c r="H122" s="24"/>
      <c r="I122" s="23"/>
    </row>
    <row r="123" spans="1:9" s="8" customFormat="1">
      <c r="A123" s="21"/>
      <c r="B123" s="56"/>
      <c r="C123" s="56"/>
      <c r="D123" s="56"/>
      <c r="E123" s="56"/>
      <c r="F123" s="57"/>
      <c r="G123" s="142">
        <f t="shared" si="1"/>
        <v>0</v>
      </c>
      <c r="H123" s="24"/>
      <c r="I123" s="23"/>
    </row>
    <row r="124" spans="1:9" s="8" customFormat="1">
      <c r="A124" s="21"/>
      <c r="B124" s="56"/>
      <c r="C124" s="56"/>
      <c r="D124" s="56"/>
      <c r="E124" s="56"/>
      <c r="F124" s="57"/>
      <c r="G124" s="142">
        <f t="shared" si="1"/>
        <v>0</v>
      </c>
      <c r="H124" s="24"/>
      <c r="I124" s="23"/>
    </row>
    <row r="125" spans="1:9" s="8" customFormat="1">
      <c r="A125" s="21"/>
      <c r="B125" s="56"/>
      <c r="C125" s="56"/>
      <c r="D125" s="56"/>
      <c r="E125" s="56"/>
      <c r="F125" s="57"/>
      <c r="G125" s="142">
        <f t="shared" si="1"/>
        <v>0</v>
      </c>
      <c r="H125" s="24"/>
      <c r="I125" s="23"/>
    </row>
    <row r="126" spans="1:9" s="8" customFormat="1">
      <c r="A126" s="21"/>
      <c r="B126" s="56"/>
      <c r="C126" s="56"/>
      <c r="D126" s="56"/>
      <c r="E126" s="56"/>
      <c r="F126" s="57"/>
      <c r="G126" s="142">
        <f t="shared" si="1"/>
        <v>0</v>
      </c>
      <c r="H126" s="24"/>
      <c r="I126" s="23"/>
    </row>
    <row r="127" spans="1:9" s="8" customFormat="1">
      <c r="A127" s="21"/>
      <c r="B127" s="56"/>
      <c r="C127" s="56"/>
      <c r="D127" s="56"/>
      <c r="E127" s="56"/>
      <c r="F127" s="57"/>
      <c r="G127" s="142">
        <f t="shared" si="1"/>
        <v>0</v>
      </c>
      <c r="H127" s="24"/>
      <c r="I127" s="23"/>
    </row>
    <row r="128" spans="1:9" s="8" customFormat="1">
      <c r="A128" s="21"/>
      <c r="B128" s="56"/>
      <c r="C128" s="56"/>
      <c r="D128" s="56"/>
      <c r="E128" s="56"/>
      <c r="F128" s="57"/>
      <c r="G128" s="142">
        <f t="shared" si="1"/>
        <v>0</v>
      </c>
      <c r="H128" s="24"/>
      <c r="I128" s="23"/>
    </row>
    <row r="129" spans="1:9" s="8" customFormat="1">
      <c r="A129" s="21"/>
      <c r="B129" s="56"/>
      <c r="C129" s="56"/>
      <c r="D129" s="56"/>
      <c r="E129" s="56"/>
      <c r="F129" s="57"/>
      <c r="G129" s="142">
        <f t="shared" ref="G129:G192" si="2">SUM(C129:F129)</f>
        <v>0</v>
      </c>
      <c r="H129" s="24"/>
      <c r="I129" s="23"/>
    </row>
    <row r="130" spans="1:9" s="8" customFormat="1">
      <c r="A130" s="21"/>
      <c r="B130" s="56"/>
      <c r="C130" s="56"/>
      <c r="D130" s="56"/>
      <c r="E130" s="56"/>
      <c r="F130" s="57"/>
      <c r="G130" s="142">
        <f t="shared" si="2"/>
        <v>0</v>
      </c>
      <c r="H130" s="24"/>
      <c r="I130" s="23"/>
    </row>
    <row r="131" spans="1:9" s="8" customFormat="1">
      <c r="A131" s="21"/>
      <c r="B131" s="56"/>
      <c r="C131" s="56"/>
      <c r="D131" s="56"/>
      <c r="E131" s="56"/>
      <c r="F131" s="57"/>
      <c r="G131" s="142">
        <f t="shared" si="2"/>
        <v>0</v>
      </c>
      <c r="H131" s="24"/>
      <c r="I131" s="23"/>
    </row>
    <row r="132" spans="1:9" s="8" customFormat="1">
      <c r="A132" s="21"/>
      <c r="B132" s="56"/>
      <c r="C132" s="56"/>
      <c r="D132" s="56"/>
      <c r="E132" s="56"/>
      <c r="F132" s="57"/>
      <c r="G132" s="142">
        <f t="shared" si="2"/>
        <v>0</v>
      </c>
      <c r="H132" s="24"/>
      <c r="I132" s="23"/>
    </row>
    <row r="133" spans="1:9" s="8" customFormat="1">
      <c r="A133" s="21"/>
      <c r="B133" s="56"/>
      <c r="C133" s="56"/>
      <c r="D133" s="56"/>
      <c r="E133" s="56"/>
      <c r="F133" s="57"/>
      <c r="G133" s="142">
        <f t="shared" si="2"/>
        <v>0</v>
      </c>
      <c r="H133" s="24"/>
      <c r="I133" s="23"/>
    </row>
    <row r="134" spans="1:9" s="8" customFormat="1">
      <c r="A134" s="21"/>
      <c r="B134" s="56"/>
      <c r="C134" s="56"/>
      <c r="D134" s="56"/>
      <c r="E134" s="56"/>
      <c r="F134" s="57"/>
      <c r="G134" s="142">
        <f t="shared" si="2"/>
        <v>0</v>
      </c>
      <c r="H134" s="24"/>
      <c r="I134" s="23"/>
    </row>
    <row r="135" spans="1:9" s="8" customFormat="1">
      <c r="A135" s="21"/>
      <c r="B135" s="56"/>
      <c r="C135" s="56"/>
      <c r="D135" s="56"/>
      <c r="E135" s="56"/>
      <c r="F135" s="57"/>
      <c r="G135" s="142">
        <f t="shared" si="2"/>
        <v>0</v>
      </c>
      <c r="H135" s="24"/>
      <c r="I135" s="23"/>
    </row>
    <row r="136" spans="1:9" s="8" customFormat="1">
      <c r="A136" s="21"/>
      <c r="B136" s="56"/>
      <c r="C136" s="56"/>
      <c r="D136" s="56"/>
      <c r="E136" s="56"/>
      <c r="F136" s="57"/>
      <c r="G136" s="142">
        <f t="shared" si="2"/>
        <v>0</v>
      </c>
      <c r="H136" s="24"/>
      <c r="I136" s="23"/>
    </row>
    <row r="137" spans="1:9" s="8" customFormat="1">
      <c r="A137" s="21"/>
      <c r="B137" s="56"/>
      <c r="C137" s="56"/>
      <c r="D137" s="56"/>
      <c r="E137" s="56"/>
      <c r="F137" s="57"/>
      <c r="G137" s="142">
        <f t="shared" si="2"/>
        <v>0</v>
      </c>
      <c r="H137" s="24"/>
      <c r="I137" s="23"/>
    </row>
    <row r="138" spans="1:9" s="8" customFormat="1">
      <c r="A138" s="21"/>
      <c r="B138" s="56"/>
      <c r="C138" s="56"/>
      <c r="D138" s="56"/>
      <c r="E138" s="56"/>
      <c r="F138" s="57"/>
      <c r="G138" s="142">
        <f t="shared" si="2"/>
        <v>0</v>
      </c>
      <c r="H138" s="24"/>
      <c r="I138" s="23"/>
    </row>
    <row r="139" spans="1:9" s="8" customFormat="1">
      <c r="A139" s="21"/>
      <c r="B139" s="56"/>
      <c r="C139" s="56"/>
      <c r="D139" s="56"/>
      <c r="E139" s="56"/>
      <c r="F139" s="57"/>
      <c r="G139" s="142">
        <f t="shared" si="2"/>
        <v>0</v>
      </c>
      <c r="H139" s="24"/>
      <c r="I139" s="23"/>
    </row>
    <row r="140" spans="1:9" s="8" customFormat="1">
      <c r="A140" s="21"/>
      <c r="B140" s="56"/>
      <c r="C140" s="56"/>
      <c r="D140" s="56"/>
      <c r="E140" s="56"/>
      <c r="F140" s="57"/>
      <c r="G140" s="142">
        <f t="shared" si="2"/>
        <v>0</v>
      </c>
      <c r="H140" s="24"/>
      <c r="I140" s="23"/>
    </row>
    <row r="141" spans="1:9" s="8" customFormat="1">
      <c r="A141" s="21"/>
      <c r="B141" s="56"/>
      <c r="C141" s="56"/>
      <c r="D141" s="56"/>
      <c r="E141" s="56"/>
      <c r="F141" s="57"/>
      <c r="G141" s="142">
        <f t="shared" si="2"/>
        <v>0</v>
      </c>
      <c r="H141" s="24"/>
      <c r="I141" s="23"/>
    </row>
    <row r="142" spans="1:9" s="8" customFormat="1">
      <c r="A142" s="21"/>
      <c r="B142" s="56"/>
      <c r="C142" s="56"/>
      <c r="D142" s="56"/>
      <c r="E142" s="56"/>
      <c r="F142" s="57"/>
      <c r="G142" s="142">
        <f t="shared" si="2"/>
        <v>0</v>
      </c>
      <c r="H142" s="24"/>
      <c r="I142" s="23"/>
    </row>
    <row r="143" spans="1:9" s="8" customFormat="1">
      <c r="A143" s="21"/>
      <c r="B143" s="56"/>
      <c r="C143" s="56"/>
      <c r="D143" s="56"/>
      <c r="E143" s="56"/>
      <c r="F143" s="57"/>
      <c r="G143" s="142">
        <f t="shared" si="2"/>
        <v>0</v>
      </c>
      <c r="H143" s="24"/>
      <c r="I143" s="23"/>
    </row>
    <row r="144" spans="1:9" s="8" customFormat="1">
      <c r="A144" s="21"/>
      <c r="B144" s="56"/>
      <c r="C144" s="56"/>
      <c r="D144" s="56"/>
      <c r="E144" s="56"/>
      <c r="F144" s="57"/>
      <c r="G144" s="142">
        <f t="shared" si="2"/>
        <v>0</v>
      </c>
      <c r="H144" s="24"/>
      <c r="I144" s="23"/>
    </row>
    <row r="145" spans="1:9" s="8" customFormat="1">
      <c r="A145" s="21"/>
      <c r="B145" s="56"/>
      <c r="C145" s="56"/>
      <c r="D145" s="56"/>
      <c r="E145" s="56"/>
      <c r="F145" s="57"/>
      <c r="G145" s="142">
        <f t="shared" si="2"/>
        <v>0</v>
      </c>
      <c r="H145" s="24"/>
      <c r="I145" s="23"/>
    </row>
    <row r="146" spans="1:9" s="8" customFormat="1">
      <c r="A146" s="21"/>
      <c r="B146" s="56"/>
      <c r="C146" s="56"/>
      <c r="D146" s="56"/>
      <c r="E146" s="56"/>
      <c r="F146" s="57"/>
      <c r="G146" s="142">
        <f t="shared" si="2"/>
        <v>0</v>
      </c>
      <c r="H146" s="24"/>
      <c r="I146" s="23"/>
    </row>
    <row r="147" spans="1:9" s="8" customFormat="1">
      <c r="A147" s="21"/>
      <c r="B147" s="56"/>
      <c r="C147" s="56"/>
      <c r="D147" s="56"/>
      <c r="E147" s="56"/>
      <c r="F147" s="57"/>
      <c r="G147" s="142">
        <f t="shared" si="2"/>
        <v>0</v>
      </c>
      <c r="H147" s="24"/>
      <c r="I147" s="23"/>
    </row>
    <row r="148" spans="1:9" s="8" customFormat="1">
      <c r="A148" s="21"/>
      <c r="B148" s="56"/>
      <c r="C148" s="56"/>
      <c r="D148" s="56"/>
      <c r="E148" s="56"/>
      <c r="F148" s="57"/>
      <c r="G148" s="142">
        <f t="shared" si="2"/>
        <v>0</v>
      </c>
      <c r="H148" s="24"/>
      <c r="I148" s="23"/>
    </row>
    <row r="149" spans="1:9" s="8" customFormat="1">
      <c r="A149" s="21"/>
      <c r="B149" s="56"/>
      <c r="C149" s="56"/>
      <c r="D149" s="56"/>
      <c r="E149" s="56"/>
      <c r="F149" s="57"/>
      <c r="G149" s="142">
        <f t="shared" si="2"/>
        <v>0</v>
      </c>
      <c r="H149" s="24"/>
      <c r="I149" s="23"/>
    </row>
    <row r="150" spans="1:9" s="8" customFormat="1">
      <c r="A150" s="21"/>
      <c r="B150" s="56"/>
      <c r="C150" s="56"/>
      <c r="D150" s="56"/>
      <c r="E150" s="56"/>
      <c r="F150" s="57"/>
      <c r="G150" s="142">
        <f t="shared" si="2"/>
        <v>0</v>
      </c>
      <c r="H150" s="24"/>
      <c r="I150" s="23"/>
    </row>
    <row r="151" spans="1:9" s="8" customFormat="1">
      <c r="A151" s="21"/>
      <c r="B151" s="56"/>
      <c r="C151" s="56"/>
      <c r="D151" s="56"/>
      <c r="E151" s="56"/>
      <c r="F151" s="57"/>
      <c r="G151" s="142">
        <f t="shared" si="2"/>
        <v>0</v>
      </c>
      <c r="H151" s="24"/>
      <c r="I151" s="23"/>
    </row>
    <row r="152" spans="1:9" s="8" customFormat="1">
      <c r="A152" s="21"/>
      <c r="B152" s="56"/>
      <c r="C152" s="56"/>
      <c r="D152" s="56"/>
      <c r="E152" s="56"/>
      <c r="F152" s="57"/>
      <c r="G152" s="142">
        <f t="shared" si="2"/>
        <v>0</v>
      </c>
      <c r="H152" s="24"/>
      <c r="I152" s="23"/>
    </row>
    <row r="153" spans="1:9" s="8" customFormat="1">
      <c r="A153" s="21"/>
      <c r="B153" s="56"/>
      <c r="C153" s="56"/>
      <c r="D153" s="56"/>
      <c r="E153" s="56"/>
      <c r="F153" s="57"/>
      <c r="G153" s="142">
        <f t="shared" si="2"/>
        <v>0</v>
      </c>
      <c r="H153" s="24"/>
      <c r="I153" s="23"/>
    </row>
    <row r="154" spans="1:9" s="8" customFormat="1">
      <c r="A154" s="21"/>
      <c r="B154" s="56"/>
      <c r="C154" s="56"/>
      <c r="D154" s="56"/>
      <c r="E154" s="56"/>
      <c r="F154" s="57"/>
      <c r="G154" s="142">
        <f t="shared" si="2"/>
        <v>0</v>
      </c>
      <c r="H154" s="24"/>
      <c r="I154" s="23"/>
    </row>
    <row r="155" spans="1:9" s="8" customFormat="1">
      <c r="A155" s="21"/>
      <c r="B155" s="56"/>
      <c r="C155" s="56"/>
      <c r="D155" s="56"/>
      <c r="E155" s="56"/>
      <c r="F155" s="57"/>
      <c r="G155" s="142">
        <f t="shared" si="2"/>
        <v>0</v>
      </c>
      <c r="H155" s="24"/>
      <c r="I155" s="23"/>
    </row>
    <row r="156" spans="1:9" s="8" customFormat="1">
      <c r="A156" s="21"/>
      <c r="B156" s="56"/>
      <c r="C156" s="56"/>
      <c r="D156" s="56"/>
      <c r="E156" s="56"/>
      <c r="F156" s="57"/>
      <c r="G156" s="142">
        <f t="shared" si="2"/>
        <v>0</v>
      </c>
      <c r="H156" s="24"/>
      <c r="I156" s="23"/>
    </row>
    <row r="157" spans="1:9" s="8" customFormat="1">
      <c r="A157" s="21"/>
      <c r="B157" s="56"/>
      <c r="C157" s="56"/>
      <c r="D157" s="56"/>
      <c r="E157" s="56"/>
      <c r="F157" s="57"/>
      <c r="G157" s="142">
        <f t="shared" si="2"/>
        <v>0</v>
      </c>
      <c r="H157" s="24"/>
      <c r="I157" s="23"/>
    </row>
    <row r="158" spans="1:9" s="8" customFormat="1">
      <c r="A158" s="21"/>
      <c r="B158" s="56"/>
      <c r="C158" s="56"/>
      <c r="D158" s="56"/>
      <c r="E158" s="56"/>
      <c r="F158" s="57"/>
      <c r="G158" s="142">
        <f t="shared" si="2"/>
        <v>0</v>
      </c>
      <c r="H158" s="24"/>
      <c r="I158" s="23"/>
    </row>
    <row r="159" spans="1:9" s="8" customFormat="1">
      <c r="A159" s="21"/>
      <c r="B159" s="56"/>
      <c r="C159" s="56"/>
      <c r="D159" s="56"/>
      <c r="E159" s="56"/>
      <c r="F159" s="57"/>
      <c r="G159" s="142">
        <f t="shared" si="2"/>
        <v>0</v>
      </c>
      <c r="H159" s="24"/>
      <c r="I159" s="23"/>
    </row>
    <row r="160" spans="1:9" s="8" customFormat="1">
      <c r="A160" s="21"/>
      <c r="B160" s="56"/>
      <c r="C160" s="56"/>
      <c r="D160" s="56"/>
      <c r="E160" s="56"/>
      <c r="F160" s="57"/>
      <c r="G160" s="142">
        <f t="shared" si="2"/>
        <v>0</v>
      </c>
      <c r="H160" s="24"/>
      <c r="I160" s="23"/>
    </row>
    <row r="161" spans="1:9" s="8" customFormat="1">
      <c r="A161" s="21"/>
      <c r="B161" s="56"/>
      <c r="C161" s="56"/>
      <c r="D161" s="56"/>
      <c r="E161" s="56"/>
      <c r="F161" s="57"/>
      <c r="G161" s="142">
        <f t="shared" si="2"/>
        <v>0</v>
      </c>
      <c r="H161" s="24"/>
      <c r="I161" s="23"/>
    </row>
    <row r="162" spans="1:9" s="8" customFormat="1">
      <c r="A162" s="21"/>
      <c r="B162" s="56"/>
      <c r="C162" s="56"/>
      <c r="D162" s="56"/>
      <c r="E162" s="56"/>
      <c r="F162" s="57"/>
      <c r="G162" s="142">
        <f t="shared" si="2"/>
        <v>0</v>
      </c>
      <c r="H162" s="24"/>
      <c r="I162" s="23"/>
    </row>
    <row r="163" spans="1:9" s="8" customFormat="1">
      <c r="A163" s="21"/>
      <c r="B163" s="56"/>
      <c r="C163" s="56"/>
      <c r="D163" s="56"/>
      <c r="E163" s="56"/>
      <c r="F163" s="57"/>
      <c r="G163" s="142">
        <f t="shared" si="2"/>
        <v>0</v>
      </c>
      <c r="H163" s="24"/>
      <c r="I163" s="23"/>
    </row>
    <row r="164" spans="1:9" s="8" customFormat="1">
      <c r="A164" s="21"/>
      <c r="B164" s="56"/>
      <c r="C164" s="56"/>
      <c r="D164" s="56"/>
      <c r="E164" s="56"/>
      <c r="F164" s="57"/>
      <c r="G164" s="142">
        <f t="shared" si="2"/>
        <v>0</v>
      </c>
      <c r="H164" s="24"/>
      <c r="I164" s="23"/>
    </row>
    <row r="165" spans="1:9" s="8" customFormat="1">
      <c r="A165" s="21"/>
      <c r="B165" s="56"/>
      <c r="C165" s="56"/>
      <c r="D165" s="56"/>
      <c r="E165" s="56"/>
      <c r="F165" s="57"/>
      <c r="G165" s="142">
        <f t="shared" si="2"/>
        <v>0</v>
      </c>
      <c r="H165" s="24"/>
      <c r="I165" s="23"/>
    </row>
    <row r="166" spans="1:9" s="8" customFormat="1">
      <c r="A166" s="21"/>
      <c r="B166" s="56"/>
      <c r="C166" s="56"/>
      <c r="D166" s="56"/>
      <c r="E166" s="56"/>
      <c r="F166" s="57"/>
      <c r="G166" s="142">
        <f t="shared" si="2"/>
        <v>0</v>
      </c>
      <c r="H166" s="24"/>
      <c r="I166" s="23"/>
    </row>
    <row r="167" spans="1:9" s="8" customFormat="1">
      <c r="A167" s="21"/>
      <c r="B167" s="56"/>
      <c r="C167" s="56"/>
      <c r="D167" s="56"/>
      <c r="E167" s="56"/>
      <c r="F167" s="57"/>
      <c r="G167" s="142">
        <f t="shared" si="2"/>
        <v>0</v>
      </c>
      <c r="H167" s="24"/>
      <c r="I167" s="23"/>
    </row>
    <row r="168" spans="1:9" s="8" customFormat="1">
      <c r="A168" s="21"/>
      <c r="B168" s="56"/>
      <c r="C168" s="56"/>
      <c r="D168" s="56"/>
      <c r="E168" s="56"/>
      <c r="F168" s="57"/>
      <c r="G168" s="142">
        <f t="shared" si="2"/>
        <v>0</v>
      </c>
      <c r="H168" s="24"/>
      <c r="I168" s="23"/>
    </row>
    <row r="169" spans="1:9" s="8" customFormat="1">
      <c r="A169" s="21"/>
      <c r="B169" s="56"/>
      <c r="C169" s="56"/>
      <c r="D169" s="56"/>
      <c r="E169" s="56"/>
      <c r="F169" s="57"/>
      <c r="G169" s="142">
        <f t="shared" si="2"/>
        <v>0</v>
      </c>
      <c r="H169" s="24"/>
      <c r="I169" s="23"/>
    </row>
    <row r="170" spans="1:9" s="8" customFormat="1">
      <c r="A170" s="21"/>
      <c r="B170" s="56"/>
      <c r="C170" s="56"/>
      <c r="D170" s="56"/>
      <c r="E170" s="56"/>
      <c r="F170" s="57"/>
      <c r="G170" s="142">
        <f t="shared" si="2"/>
        <v>0</v>
      </c>
      <c r="H170" s="24"/>
      <c r="I170" s="23"/>
    </row>
    <row r="171" spans="1:9" s="8" customFormat="1">
      <c r="A171" s="21"/>
      <c r="B171" s="56"/>
      <c r="C171" s="56"/>
      <c r="D171" s="56"/>
      <c r="E171" s="56"/>
      <c r="F171" s="57"/>
      <c r="G171" s="142">
        <f t="shared" si="2"/>
        <v>0</v>
      </c>
      <c r="H171" s="24"/>
      <c r="I171" s="23"/>
    </row>
    <row r="172" spans="1:9" s="8" customFormat="1">
      <c r="A172" s="21"/>
      <c r="B172" s="56"/>
      <c r="C172" s="56"/>
      <c r="D172" s="56"/>
      <c r="E172" s="56"/>
      <c r="F172" s="57"/>
      <c r="G172" s="142">
        <f t="shared" si="2"/>
        <v>0</v>
      </c>
      <c r="H172" s="24"/>
      <c r="I172" s="23"/>
    </row>
    <row r="173" spans="1:9" s="8" customFormat="1">
      <c r="A173" s="21"/>
      <c r="B173" s="56"/>
      <c r="C173" s="56"/>
      <c r="D173" s="56"/>
      <c r="E173" s="56"/>
      <c r="F173" s="57"/>
      <c r="G173" s="142">
        <f t="shared" si="2"/>
        <v>0</v>
      </c>
      <c r="H173" s="24"/>
      <c r="I173" s="23"/>
    </row>
    <row r="174" spans="1:9" s="8" customFormat="1">
      <c r="A174" s="21"/>
      <c r="B174" s="56"/>
      <c r="C174" s="56"/>
      <c r="D174" s="56"/>
      <c r="E174" s="56"/>
      <c r="F174" s="57"/>
      <c r="G174" s="142">
        <f t="shared" si="2"/>
        <v>0</v>
      </c>
      <c r="H174" s="24"/>
      <c r="I174" s="23"/>
    </row>
    <row r="175" spans="1:9" s="8" customFormat="1">
      <c r="A175" s="21"/>
      <c r="B175" s="56"/>
      <c r="C175" s="56"/>
      <c r="D175" s="56"/>
      <c r="E175" s="56"/>
      <c r="F175" s="57"/>
      <c r="G175" s="142">
        <f t="shared" si="2"/>
        <v>0</v>
      </c>
      <c r="H175" s="24"/>
      <c r="I175" s="23"/>
    </row>
    <row r="176" spans="1:9" s="8" customFormat="1">
      <c r="A176" s="21"/>
      <c r="B176" s="56"/>
      <c r="C176" s="56"/>
      <c r="D176" s="56"/>
      <c r="E176" s="56"/>
      <c r="F176" s="57"/>
      <c r="G176" s="142">
        <f t="shared" si="2"/>
        <v>0</v>
      </c>
      <c r="H176" s="24"/>
      <c r="I176" s="23"/>
    </row>
    <row r="177" spans="1:9" s="8" customFormat="1">
      <c r="A177" s="21"/>
      <c r="B177" s="56"/>
      <c r="C177" s="56"/>
      <c r="D177" s="56"/>
      <c r="E177" s="56"/>
      <c r="F177" s="57"/>
      <c r="G177" s="142">
        <f t="shared" si="2"/>
        <v>0</v>
      </c>
      <c r="H177" s="24"/>
      <c r="I177" s="23"/>
    </row>
    <row r="178" spans="1:9" s="8" customFormat="1">
      <c r="A178" s="21"/>
      <c r="B178" s="56"/>
      <c r="C178" s="56"/>
      <c r="D178" s="56"/>
      <c r="E178" s="56"/>
      <c r="F178" s="57"/>
      <c r="G178" s="142">
        <f t="shared" si="2"/>
        <v>0</v>
      </c>
      <c r="H178" s="24"/>
      <c r="I178" s="23"/>
    </row>
    <row r="179" spans="1:9" s="8" customFormat="1">
      <c r="A179" s="21"/>
      <c r="B179" s="56"/>
      <c r="C179" s="56"/>
      <c r="D179" s="56"/>
      <c r="E179" s="56"/>
      <c r="F179" s="57"/>
      <c r="G179" s="142">
        <f t="shared" si="2"/>
        <v>0</v>
      </c>
      <c r="H179" s="24"/>
      <c r="I179" s="23"/>
    </row>
    <row r="180" spans="1:9" s="8" customFormat="1">
      <c r="A180" s="21"/>
      <c r="B180" s="56"/>
      <c r="C180" s="56"/>
      <c r="D180" s="56"/>
      <c r="E180" s="56"/>
      <c r="F180" s="57"/>
      <c r="G180" s="142">
        <f t="shared" si="2"/>
        <v>0</v>
      </c>
      <c r="H180" s="24"/>
      <c r="I180" s="23"/>
    </row>
    <row r="181" spans="1:9" s="8" customFormat="1">
      <c r="A181" s="21"/>
      <c r="B181" s="56"/>
      <c r="C181" s="56"/>
      <c r="D181" s="56"/>
      <c r="E181" s="56"/>
      <c r="F181" s="57"/>
      <c r="G181" s="142">
        <f t="shared" si="2"/>
        <v>0</v>
      </c>
      <c r="H181" s="24"/>
      <c r="I181" s="23"/>
    </row>
    <row r="182" spans="1:9" s="8" customFormat="1">
      <c r="A182" s="21"/>
      <c r="B182" s="56"/>
      <c r="C182" s="56"/>
      <c r="D182" s="56"/>
      <c r="E182" s="56"/>
      <c r="F182" s="57"/>
      <c r="G182" s="142">
        <f t="shared" si="2"/>
        <v>0</v>
      </c>
      <c r="H182" s="24"/>
      <c r="I182" s="23"/>
    </row>
    <row r="183" spans="1:9" s="8" customFormat="1">
      <c r="A183" s="21"/>
      <c r="B183" s="56"/>
      <c r="C183" s="56"/>
      <c r="D183" s="56"/>
      <c r="E183" s="56"/>
      <c r="F183" s="57"/>
      <c r="G183" s="142">
        <f t="shared" si="2"/>
        <v>0</v>
      </c>
      <c r="H183" s="24"/>
      <c r="I183" s="23"/>
    </row>
    <row r="184" spans="1:9" s="8" customFormat="1">
      <c r="A184" s="21"/>
      <c r="B184" s="56"/>
      <c r="C184" s="56"/>
      <c r="D184" s="56"/>
      <c r="E184" s="56"/>
      <c r="F184" s="57"/>
      <c r="G184" s="142">
        <f t="shared" si="2"/>
        <v>0</v>
      </c>
      <c r="H184" s="24"/>
      <c r="I184" s="23"/>
    </row>
    <row r="185" spans="1:9" s="8" customFormat="1">
      <c r="A185" s="21"/>
      <c r="B185" s="56"/>
      <c r="C185" s="56"/>
      <c r="D185" s="56"/>
      <c r="E185" s="56"/>
      <c r="F185" s="57"/>
      <c r="G185" s="142">
        <f t="shared" si="2"/>
        <v>0</v>
      </c>
      <c r="H185" s="24"/>
      <c r="I185" s="23"/>
    </row>
    <row r="186" spans="1:9" s="8" customFormat="1">
      <c r="A186" s="21"/>
      <c r="B186" s="56"/>
      <c r="C186" s="56"/>
      <c r="D186" s="56"/>
      <c r="E186" s="56"/>
      <c r="F186" s="57"/>
      <c r="G186" s="142">
        <f t="shared" si="2"/>
        <v>0</v>
      </c>
      <c r="H186" s="24"/>
      <c r="I186" s="23"/>
    </row>
    <row r="187" spans="1:9" s="8" customFormat="1">
      <c r="A187" s="21"/>
      <c r="B187" s="56"/>
      <c r="C187" s="56"/>
      <c r="D187" s="56"/>
      <c r="E187" s="56"/>
      <c r="F187" s="57"/>
      <c r="G187" s="142">
        <f t="shared" si="2"/>
        <v>0</v>
      </c>
      <c r="H187" s="24"/>
      <c r="I187" s="23"/>
    </row>
    <row r="188" spans="1:9" s="8" customFormat="1">
      <c r="A188" s="21"/>
      <c r="B188" s="56"/>
      <c r="C188" s="56"/>
      <c r="D188" s="56"/>
      <c r="E188" s="56"/>
      <c r="F188" s="57"/>
      <c r="G188" s="142">
        <f t="shared" si="2"/>
        <v>0</v>
      </c>
      <c r="H188" s="24"/>
      <c r="I188" s="23"/>
    </row>
    <row r="189" spans="1:9" s="8" customFormat="1">
      <c r="A189" s="21"/>
      <c r="B189" s="56"/>
      <c r="C189" s="56"/>
      <c r="D189" s="56"/>
      <c r="E189" s="56"/>
      <c r="F189" s="57"/>
      <c r="G189" s="142">
        <f t="shared" si="2"/>
        <v>0</v>
      </c>
      <c r="H189" s="24"/>
      <c r="I189" s="23"/>
    </row>
    <row r="190" spans="1:9" s="8" customFormat="1">
      <c r="A190" s="21"/>
      <c r="B190" s="56"/>
      <c r="C190" s="56"/>
      <c r="D190" s="56"/>
      <c r="E190" s="56"/>
      <c r="F190" s="57"/>
      <c r="G190" s="142">
        <f t="shared" si="2"/>
        <v>0</v>
      </c>
      <c r="H190" s="24"/>
      <c r="I190" s="23"/>
    </row>
    <row r="191" spans="1:9" s="8" customFormat="1">
      <c r="A191" s="21"/>
      <c r="B191" s="56"/>
      <c r="C191" s="56"/>
      <c r="D191" s="56"/>
      <c r="E191" s="56"/>
      <c r="F191" s="57"/>
      <c r="G191" s="142">
        <f t="shared" si="2"/>
        <v>0</v>
      </c>
      <c r="H191" s="24"/>
      <c r="I191" s="23"/>
    </row>
    <row r="192" spans="1:9" s="8" customFormat="1">
      <c r="A192" s="21"/>
      <c r="B192" s="56"/>
      <c r="C192" s="56"/>
      <c r="D192" s="56"/>
      <c r="E192" s="56"/>
      <c r="F192" s="57"/>
      <c r="G192" s="142">
        <f t="shared" si="2"/>
        <v>0</v>
      </c>
      <c r="H192" s="24"/>
      <c r="I192" s="23"/>
    </row>
    <row r="193" spans="1:9" s="8" customFormat="1">
      <c r="A193" s="21"/>
      <c r="B193" s="56"/>
      <c r="C193" s="56"/>
      <c r="D193" s="56"/>
      <c r="E193" s="56"/>
      <c r="F193" s="57"/>
      <c r="G193" s="142">
        <f t="shared" ref="G193:G256" si="3">SUM(C193:F193)</f>
        <v>0</v>
      </c>
      <c r="H193" s="24"/>
      <c r="I193" s="23"/>
    </row>
    <row r="194" spans="1:9" s="8" customFormat="1">
      <c r="A194" s="21"/>
      <c r="B194" s="56"/>
      <c r="C194" s="56"/>
      <c r="D194" s="56"/>
      <c r="E194" s="56"/>
      <c r="F194" s="57"/>
      <c r="G194" s="142">
        <f t="shared" si="3"/>
        <v>0</v>
      </c>
      <c r="H194" s="24"/>
      <c r="I194" s="23"/>
    </row>
    <row r="195" spans="1:9" s="8" customFormat="1">
      <c r="A195" s="21"/>
      <c r="B195" s="56"/>
      <c r="C195" s="56"/>
      <c r="D195" s="56"/>
      <c r="E195" s="56"/>
      <c r="F195" s="57"/>
      <c r="G195" s="142">
        <f t="shared" si="3"/>
        <v>0</v>
      </c>
      <c r="H195" s="24"/>
      <c r="I195" s="23"/>
    </row>
    <row r="196" spans="1:9" s="8" customFormat="1">
      <c r="A196" s="21"/>
      <c r="B196" s="56"/>
      <c r="C196" s="56"/>
      <c r="D196" s="56"/>
      <c r="E196" s="56"/>
      <c r="F196" s="57"/>
      <c r="G196" s="142">
        <f t="shared" si="3"/>
        <v>0</v>
      </c>
      <c r="H196" s="24"/>
      <c r="I196" s="23"/>
    </row>
    <row r="197" spans="1:9" s="8" customFormat="1">
      <c r="A197" s="21"/>
      <c r="B197" s="56"/>
      <c r="C197" s="56"/>
      <c r="D197" s="56"/>
      <c r="E197" s="56"/>
      <c r="F197" s="57"/>
      <c r="G197" s="142">
        <f t="shared" si="3"/>
        <v>0</v>
      </c>
      <c r="H197" s="24"/>
      <c r="I197" s="23"/>
    </row>
    <row r="198" spans="1:9" s="8" customFormat="1">
      <c r="A198" s="21"/>
      <c r="B198" s="56"/>
      <c r="C198" s="56"/>
      <c r="D198" s="56"/>
      <c r="E198" s="56"/>
      <c r="F198" s="57"/>
      <c r="G198" s="142">
        <f t="shared" si="3"/>
        <v>0</v>
      </c>
      <c r="H198" s="24"/>
      <c r="I198" s="23"/>
    </row>
    <row r="199" spans="1:9" s="8" customFormat="1">
      <c r="A199" s="21"/>
      <c r="B199" s="56"/>
      <c r="C199" s="56"/>
      <c r="D199" s="56"/>
      <c r="E199" s="56"/>
      <c r="F199" s="57"/>
      <c r="G199" s="142">
        <f t="shared" si="3"/>
        <v>0</v>
      </c>
      <c r="H199" s="24"/>
      <c r="I199" s="23"/>
    </row>
    <row r="200" spans="1:9" s="8" customFormat="1">
      <c r="A200" s="21"/>
      <c r="B200" s="56"/>
      <c r="C200" s="56"/>
      <c r="D200" s="56"/>
      <c r="E200" s="56"/>
      <c r="F200" s="57"/>
      <c r="G200" s="142">
        <f t="shared" si="3"/>
        <v>0</v>
      </c>
      <c r="H200" s="24"/>
      <c r="I200" s="23"/>
    </row>
    <row r="201" spans="1:9" s="8" customFormat="1">
      <c r="A201" s="21"/>
      <c r="B201" s="56"/>
      <c r="C201" s="56"/>
      <c r="D201" s="56"/>
      <c r="E201" s="56"/>
      <c r="F201" s="57"/>
      <c r="G201" s="142">
        <f t="shared" si="3"/>
        <v>0</v>
      </c>
      <c r="H201" s="24"/>
      <c r="I201" s="23"/>
    </row>
    <row r="202" spans="1:9" s="8" customFormat="1">
      <c r="A202" s="21"/>
      <c r="B202" s="56"/>
      <c r="C202" s="56"/>
      <c r="D202" s="56"/>
      <c r="E202" s="56"/>
      <c r="F202" s="57"/>
      <c r="G202" s="142">
        <f t="shared" si="3"/>
        <v>0</v>
      </c>
      <c r="H202" s="24"/>
      <c r="I202" s="23"/>
    </row>
    <row r="203" spans="1:9" s="8" customFormat="1">
      <c r="A203" s="21"/>
      <c r="B203" s="56"/>
      <c r="C203" s="56"/>
      <c r="D203" s="56"/>
      <c r="E203" s="56"/>
      <c r="F203" s="57"/>
      <c r="G203" s="142">
        <f t="shared" si="3"/>
        <v>0</v>
      </c>
      <c r="H203" s="24"/>
      <c r="I203" s="23"/>
    </row>
    <row r="204" spans="1:9" s="8" customFormat="1">
      <c r="A204" s="21"/>
      <c r="B204" s="56"/>
      <c r="C204" s="56"/>
      <c r="D204" s="56"/>
      <c r="E204" s="56"/>
      <c r="F204" s="57"/>
      <c r="G204" s="142">
        <f t="shared" si="3"/>
        <v>0</v>
      </c>
      <c r="H204" s="24"/>
      <c r="I204" s="23"/>
    </row>
    <row r="205" spans="1:9" s="8" customFormat="1">
      <c r="A205" s="21"/>
      <c r="B205" s="56"/>
      <c r="C205" s="56"/>
      <c r="D205" s="56"/>
      <c r="E205" s="56"/>
      <c r="F205" s="57"/>
      <c r="G205" s="142">
        <f t="shared" si="3"/>
        <v>0</v>
      </c>
      <c r="H205" s="24"/>
      <c r="I205" s="23"/>
    </row>
    <row r="206" spans="1:9" s="8" customFormat="1">
      <c r="A206" s="21"/>
      <c r="B206" s="56"/>
      <c r="C206" s="56"/>
      <c r="D206" s="56"/>
      <c r="E206" s="56"/>
      <c r="F206" s="57"/>
      <c r="G206" s="142">
        <f t="shared" si="3"/>
        <v>0</v>
      </c>
      <c r="H206" s="24"/>
      <c r="I206" s="23"/>
    </row>
    <row r="207" spans="1:9" s="8" customFormat="1">
      <c r="A207" s="21"/>
      <c r="B207" s="56"/>
      <c r="C207" s="56"/>
      <c r="D207" s="56"/>
      <c r="E207" s="56"/>
      <c r="F207" s="57"/>
      <c r="G207" s="142">
        <f t="shared" si="3"/>
        <v>0</v>
      </c>
      <c r="H207" s="24"/>
      <c r="I207" s="23"/>
    </row>
    <row r="208" spans="1:9" s="8" customFormat="1">
      <c r="A208" s="21"/>
      <c r="B208" s="56"/>
      <c r="C208" s="56"/>
      <c r="D208" s="56"/>
      <c r="E208" s="56"/>
      <c r="F208" s="57"/>
      <c r="G208" s="142">
        <f t="shared" si="3"/>
        <v>0</v>
      </c>
      <c r="H208" s="24"/>
      <c r="I208" s="23"/>
    </row>
    <row r="209" spans="1:9" s="8" customFormat="1">
      <c r="A209" s="21"/>
      <c r="B209" s="56"/>
      <c r="C209" s="56"/>
      <c r="D209" s="56"/>
      <c r="E209" s="56"/>
      <c r="F209" s="57"/>
      <c r="G209" s="142">
        <f t="shared" si="3"/>
        <v>0</v>
      </c>
      <c r="H209" s="24"/>
      <c r="I209" s="23"/>
    </row>
    <row r="210" spans="1:9" s="8" customFormat="1">
      <c r="A210" s="21"/>
      <c r="B210" s="56"/>
      <c r="C210" s="56"/>
      <c r="D210" s="56"/>
      <c r="E210" s="56"/>
      <c r="F210" s="57"/>
      <c r="G210" s="142">
        <f t="shared" si="3"/>
        <v>0</v>
      </c>
      <c r="H210" s="24"/>
      <c r="I210" s="23"/>
    </row>
    <row r="211" spans="1:9" s="8" customFormat="1">
      <c r="A211" s="21"/>
      <c r="B211" s="56"/>
      <c r="C211" s="56"/>
      <c r="D211" s="56"/>
      <c r="E211" s="56"/>
      <c r="F211" s="57"/>
      <c r="G211" s="142">
        <f t="shared" si="3"/>
        <v>0</v>
      </c>
      <c r="H211" s="24"/>
      <c r="I211" s="23"/>
    </row>
    <row r="212" spans="1:9" s="8" customFormat="1">
      <c r="A212" s="21"/>
      <c r="B212" s="56"/>
      <c r="C212" s="56"/>
      <c r="D212" s="56"/>
      <c r="E212" s="56"/>
      <c r="F212" s="57"/>
      <c r="G212" s="142">
        <f t="shared" si="3"/>
        <v>0</v>
      </c>
      <c r="H212" s="24"/>
      <c r="I212" s="23"/>
    </row>
    <row r="213" spans="1:9" s="8" customFormat="1">
      <c r="A213" s="21"/>
      <c r="B213" s="56"/>
      <c r="C213" s="56"/>
      <c r="D213" s="56"/>
      <c r="E213" s="56"/>
      <c r="F213" s="57"/>
      <c r="G213" s="142">
        <f t="shared" si="3"/>
        <v>0</v>
      </c>
      <c r="H213" s="24"/>
      <c r="I213" s="23"/>
    </row>
    <row r="214" spans="1:9" s="8" customFormat="1">
      <c r="A214" s="21"/>
      <c r="B214" s="56"/>
      <c r="C214" s="56"/>
      <c r="D214" s="56"/>
      <c r="E214" s="56"/>
      <c r="F214" s="57"/>
      <c r="G214" s="142">
        <f t="shared" si="3"/>
        <v>0</v>
      </c>
      <c r="H214" s="24"/>
      <c r="I214" s="23"/>
    </row>
    <row r="215" spans="1:9" s="8" customFormat="1">
      <c r="A215" s="21"/>
      <c r="B215" s="56"/>
      <c r="C215" s="56"/>
      <c r="D215" s="56"/>
      <c r="E215" s="56"/>
      <c r="F215" s="57"/>
      <c r="G215" s="142">
        <f t="shared" si="3"/>
        <v>0</v>
      </c>
      <c r="H215" s="24"/>
      <c r="I215" s="23"/>
    </row>
    <row r="216" spans="1:9" s="8" customFormat="1">
      <c r="A216" s="21"/>
      <c r="B216" s="56"/>
      <c r="C216" s="56"/>
      <c r="D216" s="56"/>
      <c r="E216" s="56"/>
      <c r="F216" s="57"/>
      <c r="G216" s="142">
        <f t="shared" si="3"/>
        <v>0</v>
      </c>
      <c r="H216" s="24"/>
      <c r="I216" s="23"/>
    </row>
    <row r="217" spans="1:9" s="8" customFormat="1">
      <c r="A217" s="21"/>
      <c r="B217" s="56"/>
      <c r="C217" s="56"/>
      <c r="D217" s="56"/>
      <c r="E217" s="56"/>
      <c r="F217" s="57"/>
      <c r="G217" s="142">
        <f t="shared" si="3"/>
        <v>0</v>
      </c>
      <c r="H217" s="24"/>
      <c r="I217" s="23"/>
    </row>
    <row r="218" spans="1:9" s="8" customFormat="1">
      <c r="A218" s="21"/>
      <c r="B218" s="56"/>
      <c r="C218" s="56"/>
      <c r="D218" s="56"/>
      <c r="E218" s="56"/>
      <c r="F218" s="57"/>
      <c r="G218" s="142">
        <f t="shared" si="3"/>
        <v>0</v>
      </c>
      <c r="H218" s="24"/>
      <c r="I218" s="23"/>
    </row>
    <row r="219" spans="1:9" s="8" customFormat="1">
      <c r="A219" s="21"/>
      <c r="B219" s="56"/>
      <c r="C219" s="56"/>
      <c r="D219" s="56"/>
      <c r="E219" s="56"/>
      <c r="F219" s="57"/>
      <c r="G219" s="142">
        <f t="shared" si="3"/>
        <v>0</v>
      </c>
      <c r="H219" s="24"/>
      <c r="I219" s="23"/>
    </row>
    <row r="220" spans="1:9" s="8" customFormat="1">
      <c r="A220" s="21"/>
      <c r="B220" s="56"/>
      <c r="C220" s="56"/>
      <c r="D220" s="56"/>
      <c r="E220" s="56"/>
      <c r="F220" s="57"/>
      <c r="G220" s="142">
        <f t="shared" si="3"/>
        <v>0</v>
      </c>
      <c r="H220" s="24"/>
      <c r="I220" s="23"/>
    </row>
    <row r="221" spans="1:9" s="8" customFormat="1">
      <c r="A221" s="21"/>
      <c r="B221" s="56"/>
      <c r="C221" s="56"/>
      <c r="D221" s="56"/>
      <c r="E221" s="56"/>
      <c r="F221" s="57"/>
      <c r="G221" s="142">
        <f t="shared" si="3"/>
        <v>0</v>
      </c>
      <c r="H221" s="24"/>
      <c r="I221" s="23"/>
    </row>
    <row r="222" spans="1:9" s="8" customFormat="1">
      <c r="A222" s="21"/>
      <c r="B222" s="56"/>
      <c r="C222" s="56"/>
      <c r="D222" s="56"/>
      <c r="E222" s="56"/>
      <c r="F222" s="57"/>
      <c r="G222" s="142">
        <f t="shared" si="3"/>
        <v>0</v>
      </c>
      <c r="H222" s="24"/>
      <c r="I222" s="23"/>
    </row>
    <row r="223" spans="1:9" s="8" customFormat="1">
      <c r="A223" s="21"/>
      <c r="B223" s="56"/>
      <c r="C223" s="56"/>
      <c r="D223" s="56"/>
      <c r="E223" s="56"/>
      <c r="F223" s="57"/>
      <c r="G223" s="142">
        <f t="shared" si="3"/>
        <v>0</v>
      </c>
      <c r="H223" s="24"/>
      <c r="I223" s="23"/>
    </row>
    <row r="224" spans="1:9" s="8" customFormat="1">
      <c r="A224" s="21"/>
      <c r="B224" s="56"/>
      <c r="C224" s="56"/>
      <c r="D224" s="56"/>
      <c r="E224" s="56"/>
      <c r="F224" s="57"/>
      <c r="G224" s="142">
        <f t="shared" si="3"/>
        <v>0</v>
      </c>
      <c r="H224" s="24"/>
      <c r="I224" s="23"/>
    </row>
    <row r="225" spans="1:9" s="8" customFormat="1">
      <c r="A225" s="21"/>
      <c r="B225" s="56"/>
      <c r="C225" s="56"/>
      <c r="D225" s="56"/>
      <c r="E225" s="56"/>
      <c r="F225" s="57"/>
      <c r="G225" s="142">
        <f t="shared" si="3"/>
        <v>0</v>
      </c>
      <c r="H225" s="24"/>
      <c r="I225" s="23"/>
    </row>
    <row r="226" spans="1:9" s="8" customFormat="1">
      <c r="A226" s="21"/>
      <c r="B226" s="56"/>
      <c r="C226" s="56"/>
      <c r="D226" s="56"/>
      <c r="E226" s="56"/>
      <c r="F226" s="57"/>
      <c r="G226" s="142">
        <f t="shared" si="3"/>
        <v>0</v>
      </c>
      <c r="H226" s="24"/>
      <c r="I226" s="23"/>
    </row>
    <row r="227" spans="1:9" s="8" customFormat="1">
      <c r="A227" s="21"/>
      <c r="B227" s="56"/>
      <c r="C227" s="56"/>
      <c r="D227" s="56"/>
      <c r="E227" s="56"/>
      <c r="F227" s="57"/>
      <c r="G227" s="142">
        <f t="shared" si="3"/>
        <v>0</v>
      </c>
      <c r="H227" s="24"/>
      <c r="I227" s="23"/>
    </row>
    <row r="228" spans="1:9" s="8" customFormat="1">
      <c r="A228" s="21"/>
      <c r="B228" s="56"/>
      <c r="C228" s="56"/>
      <c r="D228" s="56"/>
      <c r="E228" s="56"/>
      <c r="F228" s="57"/>
      <c r="G228" s="142">
        <f t="shared" si="3"/>
        <v>0</v>
      </c>
      <c r="H228" s="24"/>
      <c r="I228" s="23"/>
    </row>
    <row r="229" spans="1:9" s="8" customFormat="1">
      <c r="A229" s="21"/>
      <c r="B229" s="56"/>
      <c r="C229" s="56"/>
      <c r="D229" s="56"/>
      <c r="E229" s="56"/>
      <c r="F229" s="57"/>
      <c r="G229" s="142">
        <f t="shared" si="3"/>
        <v>0</v>
      </c>
      <c r="H229" s="24"/>
      <c r="I229" s="23"/>
    </row>
    <row r="230" spans="1:9" s="8" customFormat="1">
      <c r="A230" s="21"/>
      <c r="B230" s="56"/>
      <c r="C230" s="56"/>
      <c r="D230" s="56"/>
      <c r="E230" s="56"/>
      <c r="F230" s="57"/>
      <c r="G230" s="142">
        <f t="shared" si="3"/>
        <v>0</v>
      </c>
      <c r="H230" s="24"/>
      <c r="I230" s="23"/>
    </row>
    <row r="231" spans="1:9" s="8" customFormat="1">
      <c r="A231" s="21"/>
      <c r="B231" s="56"/>
      <c r="C231" s="56"/>
      <c r="D231" s="56"/>
      <c r="E231" s="56"/>
      <c r="F231" s="57"/>
      <c r="G231" s="142">
        <f t="shared" si="3"/>
        <v>0</v>
      </c>
      <c r="H231" s="24"/>
      <c r="I231" s="23"/>
    </row>
    <row r="232" spans="1:9" s="8" customFormat="1">
      <c r="A232" s="21"/>
      <c r="B232" s="56"/>
      <c r="C232" s="56"/>
      <c r="D232" s="56"/>
      <c r="E232" s="56"/>
      <c r="F232" s="57"/>
      <c r="G232" s="142">
        <f t="shared" si="3"/>
        <v>0</v>
      </c>
      <c r="H232" s="24"/>
      <c r="I232" s="23"/>
    </row>
    <row r="233" spans="1:9" s="8" customFormat="1">
      <c r="A233" s="21"/>
      <c r="B233" s="56"/>
      <c r="C233" s="56"/>
      <c r="D233" s="56"/>
      <c r="E233" s="56"/>
      <c r="F233" s="57"/>
      <c r="G233" s="142">
        <f t="shared" si="3"/>
        <v>0</v>
      </c>
      <c r="H233" s="24"/>
      <c r="I233" s="23"/>
    </row>
    <row r="234" spans="1:9" s="8" customFormat="1">
      <c r="A234" s="21"/>
      <c r="B234" s="56"/>
      <c r="C234" s="56"/>
      <c r="D234" s="56"/>
      <c r="E234" s="56"/>
      <c r="F234" s="57"/>
      <c r="G234" s="142">
        <f t="shared" si="3"/>
        <v>0</v>
      </c>
      <c r="H234" s="24"/>
      <c r="I234" s="23"/>
    </row>
    <row r="235" spans="1:9" s="8" customFormat="1">
      <c r="A235" s="21"/>
      <c r="B235" s="56"/>
      <c r="C235" s="56"/>
      <c r="D235" s="56"/>
      <c r="E235" s="56"/>
      <c r="F235" s="57"/>
      <c r="G235" s="142">
        <f t="shared" si="3"/>
        <v>0</v>
      </c>
      <c r="H235" s="24"/>
      <c r="I235" s="23"/>
    </row>
    <row r="236" spans="1:9" s="8" customFormat="1">
      <c r="A236" s="21"/>
      <c r="B236" s="56"/>
      <c r="C236" s="56"/>
      <c r="D236" s="56"/>
      <c r="E236" s="56"/>
      <c r="F236" s="57"/>
      <c r="G236" s="142">
        <f t="shared" si="3"/>
        <v>0</v>
      </c>
      <c r="H236" s="24"/>
      <c r="I236" s="23"/>
    </row>
    <row r="237" spans="1:9" s="8" customFormat="1">
      <c r="A237" s="21"/>
      <c r="B237" s="56"/>
      <c r="C237" s="56"/>
      <c r="D237" s="56"/>
      <c r="E237" s="56"/>
      <c r="F237" s="57"/>
      <c r="G237" s="142">
        <f t="shared" si="3"/>
        <v>0</v>
      </c>
      <c r="H237" s="24"/>
      <c r="I237" s="23"/>
    </row>
    <row r="238" spans="1:9" s="8" customFormat="1">
      <c r="A238" s="21"/>
      <c r="B238" s="56"/>
      <c r="C238" s="56"/>
      <c r="D238" s="56"/>
      <c r="E238" s="56"/>
      <c r="F238" s="57"/>
      <c r="G238" s="142">
        <f t="shared" si="3"/>
        <v>0</v>
      </c>
      <c r="H238" s="24"/>
      <c r="I238" s="23"/>
    </row>
    <row r="239" spans="1:9" s="8" customFormat="1">
      <c r="A239" s="21"/>
      <c r="B239" s="56"/>
      <c r="C239" s="56"/>
      <c r="D239" s="56"/>
      <c r="E239" s="56"/>
      <c r="F239" s="57"/>
      <c r="G239" s="142">
        <f t="shared" si="3"/>
        <v>0</v>
      </c>
      <c r="H239" s="24"/>
      <c r="I239" s="23"/>
    </row>
    <row r="240" spans="1:9" s="8" customFormat="1">
      <c r="A240" s="21"/>
      <c r="B240" s="56"/>
      <c r="C240" s="56"/>
      <c r="D240" s="56"/>
      <c r="E240" s="56"/>
      <c r="F240" s="57"/>
      <c r="G240" s="142">
        <f t="shared" si="3"/>
        <v>0</v>
      </c>
      <c r="H240" s="24"/>
      <c r="I240" s="23"/>
    </row>
    <row r="241" spans="1:9" s="8" customFormat="1">
      <c r="A241" s="21"/>
      <c r="B241" s="56"/>
      <c r="C241" s="56"/>
      <c r="D241" s="56"/>
      <c r="E241" s="56"/>
      <c r="F241" s="57"/>
      <c r="G241" s="142">
        <f t="shared" si="3"/>
        <v>0</v>
      </c>
      <c r="H241" s="24"/>
      <c r="I241" s="23"/>
    </row>
    <row r="242" spans="1:9" s="8" customFormat="1">
      <c r="A242" s="21"/>
      <c r="B242" s="56"/>
      <c r="C242" s="56"/>
      <c r="D242" s="56"/>
      <c r="E242" s="56"/>
      <c r="F242" s="57"/>
      <c r="G242" s="142">
        <f t="shared" si="3"/>
        <v>0</v>
      </c>
      <c r="H242" s="24"/>
      <c r="I242" s="23"/>
    </row>
    <row r="243" spans="1:9" s="8" customFormat="1">
      <c r="A243" s="21"/>
      <c r="B243" s="56"/>
      <c r="C243" s="56"/>
      <c r="D243" s="56"/>
      <c r="E243" s="56"/>
      <c r="F243" s="57"/>
      <c r="G243" s="142">
        <f t="shared" si="3"/>
        <v>0</v>
      </c>
      <c r="H243" s="24"/>
      <c r="I243" s="23"/>
    </row>
    <row r="244" spans="1:9" s="8" customFormat="1">
      <c r="A244" s="21"/>
      <c r="B244" s="56"/>
      <c r="C244" s="56"/>
      <c r="D244" s="56"/>
      <c r="E244" s="56"/>
      <c r="F244" s="57"/>
      <c r="G244" s="142">
        <f t="shared" si="3"/>
        <v>0</v>
      </c>
      <c r="H244" s="24"/>
      <c r="I244" s="23"/>
    </row>
    <row r="245" spans="1:9" s="8" customFormat="1">
      <c r="A245" s="21"/>
      <c r="B245" s="56"/>
      <c r="C245" s="56"/>
      <c r="D245" s="56"/>
      <c r="E245" s="56"/>
      <c r="F245" s="57"/>
      <c r="G245" s="142">
        <f t="shared" si="3"/>
        <v>0</v>
      </c>
      <c r="H245" s="24"/>
      <c r="I245" s="23"/>
    </row>
    <row r="246" spans="1:9" s="8" customFormat="1">
      <c r="A246" s="21"/>
      <c r="B246" s="56"/>
      <c r="C246" s="56"/>
      <c r="D246" s="56"/>
      <c r="E246" s="56"/>
      <c r="F246" s="57"/>
      <c r="G246" s="142">
        <f t="shared" si="3"/>
        <v>0</v>
      </c>
      <c r="H246" s="24"/>
      <c r="I246" s="23"/>
    </row>
    <row r="247" spans="1:9" s="8" customFormat="1">
      <c r="A247" s="21"/>
      <c r="B247" s="56"/>
      <c r="C247" s="56"/>
      <c r="D247" s="56"/>
      <c r="E247" s="56"/>
      <c r="F247" s="57"/>
      <c r="G247" s="142">
        <f t="shared" si="3"/>
        <v>0</v>
      </c>
      <c r="H247" s="24"/>
      <c r="I247" s="23"/>
    </row>
    <row r="248" spans="1:9" s="8" customFormat="1">
      <c r="A248" s="21"/>
      <c r="B248" s="56"/>
      <c r="C248" s="56"/>
      <c r="D248" s="56"/>
      <c r="E248" s="56"/>
      <c r="F248" s="57"/>
      <c r="G248" s="142">
        <f t="shared" si="3"/>
        <v>0</v>
      </c>
      <c r="H248" s="24"/>
      <c r="I248" s="23"/>
    </row>
    <row r="249" spans="1:9" s="8" customFormat="1">
      <c r="A249" s="21"/>
      <c r="B249" s="56"/>
      <c r="C249" s="56"/>
      <c r="D249" s="56"/>
      <c r="E249" s="56"/>
      <c r="F249" s="57"/>
      <c r="G249" s="142">
        <f t="shared" si="3"/>
        <v>0</v>
      </c>
      <c r="H249" s="24"/>
      <c r="I249" s="23"/>
    </row>
    <row r="250" spans="1:9" s="8" customFormat="1">
      <c r="A250" s="21"/>
      <c r="B250" s="56"/>
      <c r="C250" s="56"/>
      <c r="D250" s="56"/>
      <c r="E250" s="56"/>
      <c r="F250" s="57"/>
      <c r="G250" s="142">
        <f t="shared" si="3"/>
        <v>0</v>
      </c>
      <c r="H250" s="24"/>
      <c r="I250" s="23"/>
    </row>
    <row r="251" spans="1:9" s="8" customFormat="1">
      <c r="A251" s="21"/>
      <c r="B251" s="56"/>
      <c r="C251" s="56"/>
      <c r="D251" s="56"/>
      <c r="E251" s="56"/>
      <c r="F251" s="57"/>
      <c r="G251" s="142">
        <f t="shared" si="3"/>
        <v>0</v>
      </c>
      <c r="H251" s="24"/>
      <c r="I251" s="23"/>
    </row>
    <row r="252" spans="1:9" s="8" customFormat="1">
      <c r="A252" s="21"/>
      <c r="B252" s="56"/>
      <c r="C252" s="56"/>
      <c r="D252" s="56"/>
      <c r="E252" s="56"/>
      <c r="F252" s="57"/>
      <c r="G252" s="142">
        <f t="shared" si="3"/>
        <v>0</v>
      </c>
      <c r="H252" s="24"/>
      <c r="I252" s="23"/>
    </row>
    <row r="253" spans="1:9" s="8" customFormat="1">
      <c r="A253" s="21"/>
      <c r="B253" s="56"/>
      <c r="C253" s="56"/>
      <c r="D253" s="56"/>
      <c r="E253" s="56"/>
      <c r="F253" s="57"/>
      <c r="G253" s="142">
        <f t="shared" si="3"/>
        <v>0</v>
      </c>
      <c r="H253" s="24"/>
      <c r="I253" s="23"/>
    </row>
    <row r="254" spans="1:9" s="8" customFormat="1">
      <c r="A254" s="21"/>
      <c r="B254" s="56"/>
      <c r="C254" s="56"/>
      <c r="D254" s="56"/>
      <c r="E254" s="56"/>
      <c r="F254" s="57"/>
      <c r="G254" s="142">
        <f t="shared" si="3"/>
        <v>0</v>
      </c>
      <c r="H254" s="24"/>
      <c r="I254" s="23"/>
    </row>
    <row r="255" spans="1:9" s="8" customFormat="1">
      <c r="A255" s="21"/>
      <c r="B255" s="56"/>
      <c r="C255" s="56"/>
      <c r="D255" s="56"/>
      <c r="E255" s="56"/>
      <c r="F255" s="57"/>
      <c r="G255" s="142">
        <f t="shared" si="3"/>
        <v>0</v>
      </c>
      <c r="H255" s="24"/>
      <c r="I255" s="23"/>
    </row>
    <row r="256" spans="1:9" s="8" customFormat="1">
      <c r="A256" s="21"/>
      <c r="B256" s="56"/>
      <c r="C256" s="56"/>
      <c r="D256" s="56"/>
      <c r="E256" s="56"/>
      <c r="F256" s="57"/>
      <c r="G256" s="142">
        <f t="shared" si="3"/>
        <v>0</v>
      </c>
      <c r="H256" s="24"/>
      <c r="I256" s="23"/>
    </row>
    <row r="257" spans="1:9" s="8" customFormat="1">
      <c r="A257" s="21"/>
      <c r="B257" s="56"/>
      <c r="C257" s="56"/>
      <c r="D257" s="56"/>
      <c r="E257" s="56"/>
      <c r="F257" s="57"/>
      <c r="G257" s="142">
        <f t="shared" ref="G257:G320" si="4">SUM(C257:F257)</f>
        <v>0</v>
      </c>
      <c r="H257" s="24"/>
      <c r="I257" s="23"/>
    </row>
    <row r="258" spans="1:9" s="8" customFormat="1">
      <c r="A258" s="21"/>
      <c r="B258" s="56"/>
      <c r="C258" s="56"/>
      <c r="D258" s="56"/>
      <c r="E258" s="56"/>
      <c r="F258" s="57"/>
      <c r="G258" s="142">
        <f t="shared" si="4"/>
        <v>0</v>
      </c>
      <c r="H258" s="24"/>
      <c r="I258" s="23"/>
    </row>
    <row r="259" spans="1:9" s="8" customFormat="1">
      <c r="A259" s="21"/>
      <c r="B259" s="56"/>
      <c r="C259" s="56"/>
      <c r="D259" s="56"/>
      <c r="E259" s="56"/>
      <c r="F259" s="57"/>
      <c r="G259" s="142">
        <f t="shared" si="4"/>
        <v>0</v>
      </c>
      <c r="H259" s="24"/>
      <c r="I259" s="23"/>
    </row>
    <row r="260" spans="1:9" s="8" customFormat="1">
      <c r="A260" s="21"/>
      <c r="B260" s="56"/>
      <c r="C260" s="56"/>
      <c r="D260" s="56"/>
      <c r="E260" s="56"/>
      <c r="F260" s="57"/>
      <c r="G260" s="142">
        <f t="shared" si="4"/>
        <v>0</v>
      </c>
      <c r="H260" s="24"/>
      <c r="I260" s="23"/>
    </row>
    <row r="261" spans="1:9" s="8" customFormat="1">
      <c r="A261" s="21"/>
      <c r="B261" s="56"/>
      <c r="C261" s="56"/>
      <c r="D261" s="56"/>
      <c r="E261" s="56"/>
      <c r="F261" s="57"/>
      <c r="G261" s="142">
        <f t="shared" si="4"/>
        <v>0</v>
      </c>
      <c r="H261" s="24"/>
      <c r="I261" s="23"/>
    </row>
    <row r="262" spans="1:9" s="8" customFormat="1">
      <c r="A262" s="21"/>
      <c r="B262" s="56"/>
      <c r="C262" s="56"/>
      <c r="D262" s="56"/>
      <c r="E262" s="56"/>
      <c r="F262" s="57"/>
      <c r="G262" s="142">
        <f t="shared" si="4"/>
        <v>0</v>
      </c>
      <c r="H262" s="24"/>
      <c r="I262" s="23"/>
    </row>
    <row r="263" spans="1:9" s="8" customFormat="1">
      <c r="A263" s="21"/>
      <c r="B263" s="56"/>
      <c r="C263" s="56"/>
      <c r="D263" s="56"/>
      <c r="E263" s="56"/>
      <c r="F263" s="57"/>
      <c r="G263" s="142">
        <f t="shared" si="4"/>
        <v>0</v>
      </c>
      <c r="H263" s="24"/>
      <c r="I263" s="23"/>
    </row>
    <row r="264" spans="1:9" s="8" customFormat="1">
      <c r="A264" s="21"/>
      <c r="B264" s="56"/>
      <c r="C264" s="56"/>
      <c r="D264" s="56"/>
      <c r="E264" s="56"/>
      <c r="F264" s="57"/>
      <c r="G264" s="142">
        <f t="shared" si="4"/>
        <v>0</v>
      </c>
      <c r="H264" s="24"/>
      <c r="I264" s="23"/>
    </row>
    <row r="265" spans="1:9" s="8" customFormat="1">
      <c r="A265" s="21"/>
      <c r="B265" s="56"/>
      <c r="C265" s="56"/>
      <c r="D265" s="56"/>
      <c r="E265" s="56"/>
      <c r="F265" s="57"/>
      <c r="G265" s="142">
        <f t="shared" si="4"/>
        <v>0</v>
      </c>
      <c r="H265" s="24"/>
      <c r="I265" s="23"/>
    </row>
    <row r="266" spans="1:9" s="8" customFormat="1">
      <c r="A266" s="21"/>
      <c r="B266" s="56"/>
      <c r="C266" s="56"/>
      <c r="D266" s="56"/>
      <c r="E266" s="56"/>
      <c r="F266" s="57"/>
      <c r="G266" s="142">
        <f t="shared" si="4"/>
        <v>0</v>
      </c>
      <c r="H266" s="24"/>
      <c r="I266" s="23"/>
    </row>
    <row r="267" spans="1:9" s="8" customFormat="1">
      <c r="A267" s="21"/>
      <c r="B267" s="56"/>
      <c r="C267" s="56"/>
      <c r="D267" s="56"/>
      <c r="E267" s="56"/>
      <c r="F267" s="57"/>
      <c r="G267" s="142">
        <f t="shared" si="4"/>
        <v>0</v>
      </c>
      <c r="H267" s="24"/>
      <c r="I267" s="23"/>
    </row>
    <row r="268" spans="1:9" s="8" customFormat="1">
      <c r="A268" s="21"/>
      <c r="B268" s="56"/>
      <c r="C268" s="56"/>
      <c r="D268" s="56"/>
      <c r="E268" s="56"/>
      <c r="F268" s="57"/>
      <c r="G268" s="142">
        <f t="shared" si="4"/>
        <v>0</v>
      </c>
      <c r="H268" s="24"/>
      <c r="I268" s="23"/>
    </row>
    <row r="269" spans="1:9" s="8" customFormat="1">
      <c r="A269" s="21"/>
      <c r="B269" s="56"/>
      <c r="C269" s="56"/>
      <c r="D269" s="56"/>
      <c r="E269" s="56"/>
      <c r="F269" s="57"/>
      <c r="G269" s="142">
        <f t="shared" si="4"/>
        <v>0</v>
      </c>
      <c r="H269" s="24"/>
      <c r="I269" s="23"/>
    </row>
    <row r="270" spans="1:9" s="8" customFormat="1">
      <c r="A270" s="21"/>
      <c r="B270" s="56"/>
      <c r="C270" s="56"/>
      <c r="D270" s="56"/>
      <c r="E270" s="56"/>
      <c r="F270" s="57"/>
      <c r="G270" s="142">
        <f t="shared" si="4"/>
        <v>0</v>
      </c>
      <c r="H270" s="24"/>
      <c r="I270" s="23"/>
    </row>
    <row r="271" spans="1:9" s="8" customFormat="1">
      <c r="A271" s="21"/>
      <c r="B271" s="56"/>
      <c r="C271" s="56"/>
      <c r="D271" s="56"/>
      <c r="E271" s="56"/>
      <c r="F271" s="57"/>
      <c r="G271" s="142">
        <f t="shared" si="4"/>
        <v>0</v>
      </c>
      <c r="H271" s="24"/>
      <c r="I271" s="23"/>
    </row>
    <row r="272" spans="1:9" s="8" customFormat="1">
      <c r="A272" s="21"/>
      <c r="B272" s="56"/>
      <c r="C272" s="56"/>
      <c r="D272" s="56"/>
      <c r="E272" s="56"/>
      <c r="F272" s="57"/>
      <c r="G272" s="142">
        <f t="shared" si="4"/>
        <v>0</v>
      </c>
      <c r="H272" s="24"/>
      <c r="I272" s="23"/>
    </row>
    <row r="273" spans="1:9" s="8" customFormat="1">
      <c r="A273" s="21"/>
      <c r="B273" s="56"/>
      <c r="C273" s="56"/>
      <c r="D273" s="56"/>
      <c r="E273" s="56"/>
      <c r="F273" s="57"/>
      <c r="G273" s="142">
        <f t="shared" si="4"/>
        <v>0</v>
      </c>
      <c r="H273" s="24"/>
      <c r="I273" s="23"/>
    </row>
    <row r="274" spans="1:9" s="8" customFormat="1">
      <c r="A274" s="21"/>
      <c r="B274" s="56"/>
      <c r="C274" s="56"/>
      <c r="D274" s="56"/>
      <c r="E274" s="56"/>
      <c r="F274" s="57"/>
      <c r="G274" s="142">
        <f t="shared" si="4"/>
        <v>0</v>
      </c>
      <c r="H274" s="24"/>
      <c r="I274" s="23"/>
    </row>
    <row r="275" spans="1:9" s="8" customFormat="1">
      <c r="A275" s="21"/>
      <c r="B275" s="56"/>
      <c r="C275" s="56"/>
      <c r="D275" s="56"/>
      <c r="E275" s="56"/>
      <c r="F275" s="57"/>
      <c r="G275" s="142">
        <f t="shared" si="4"/>
        <v>0</v>
      </c>
      <c r="H275" s="24"/>
      <c r="I275" s="23"/>
    </row>
    <row r="276" spans="1:9" s="8" customFormat="1">
      <c r="A276" s="21"/>
      <c r="B276" s="56"/>
      <c r="C276" s="56"/>
      <c r="D276" s="56"/>
      <c r="E276" s="56"/>
      <c r="F276" s="57"/>
      <c r="G276" s="142">
        <f t="shared" si="4"/>
        <v>0</v>
      </c>
      <c r="H276" s="24"/>
      <c r="I276" s="23"/>
    </row>
    <row r="277" spans="1:9" s="8" customFormat="1">
      <c r="A277" s="21"/>
      <c r="B277" s="56"/>
      <c r="C277" s="56"/>
      <c r="D277" s="56"/>
      <c r="E277" s="56"/>
      <c r="F277" s="57"/>
      <c r="G277" s="142">
        <f t="shared" si="4"/>
        <v>0</v>
      </c>
      <c r="H277" s="24"/>
      <c r="I277" s="23"/>
    </row>
    <row r="278" spans="1:9" s="8" customFormat="1">
      <c r="A278" s="21"/>
      <c r="B278" s="56"/>
      <c r="C278" s="56"/>
      <c r="D278" s="56"/>
      <c r="E278" s="56"/>
      <c r="F278" s="57"/>
      <c r="G278" s="142">
        <f t="shared" si="4"/>
        <v>0</v>
      </c>
      <c r="H278" s="24"/>
      <c r="I278" s="23"/>
    </row>
    <row r="279" spans="1:9" s="8" customFormat="1">
      <c r="A279" s="21"/>
      <c r="B279" s="56"/>
      <c r="C279" s="56"/>
      <c r="D279" s="56"/>
      <c r="E279" s="56"/>
      <c r="F279" s="57"/>
      <c r="G279" s="142">
        <f t="shared" si="4"/>
        <v>0</v>
      </c>
      <c r="H279" s="24"/>
      <c r="I279" s="23"/>
    </row>
    <row r="280" spans="1:9" s="8" customFormat="1">
      <c r="A280" s="21"/>
      <c r="B280" s="56"/>
      <c r="C280" s="56"/>
      <c r="D280" s="56"/>
      <c r="E280" s="56"/>
      <c r="F280" s="57"/>
      <c r="G280" s="142">
        <f t="shared" si="4"/>
        <v>0</v>
      </c>
      <c r="H280" s="24"/>
      <c r="I280" s="23"/>
    </row>
    <row r="281" spans="1:9" s="8" customFormat="1">
      <c r="A281" s="21"/>
      <c r="B281" s="56"/>
      <c r="C281" s="56"/>
      <c r="D281" s="56"/>
      <c r="E281" s="56"/>
      <c r="F281" s="57"/>
      <c r="G281" s="142">
        <f t="shared" si="4"/>
        <v>0</v>
      </c>
      <c r="H281" s="24"/>
      <c r="I281" s="23"/>
    </row>
    <row r="282" spans="1:9" s="8" customFormat="1">
      <c r="A282" s="21"/>
      <c r="B282" s="56"/>
      <c r="C282" s="56"/>
      <c r="D282" s="56"/>
      <c r="E282" s="56"/>
      <c r="F282" s="57"/>
      <c r="G282" s="142">
        <f t="shared" si="4"/>
        <v>0</v>
      </c>
      <c r="H282" s="24"/>
      <c r="I282" s="23"/>
    </row>
    <row r="283" spans="1:9" s="8" customFormat="1">
      <c r="A283" s="21"/>
      <c r="B283" s="56"/>
      <c r="C283" s="56"/>
      <c r="D283" s="56"/>
      <c r="E283" s="56"/>
      <c r="F283" s="57"/>
      <c r="G283" s="142">
        <f t="shared" si="4"/>
        <v>0</v>
      </c>
      <c r="H283" s="24"/>
      <c r="I283" s="23"/>
    </row>
    <row r="284" spans="1:9" s="8" customFormat="1">
      <c r="A284" s="21"/>
      <c r="B284" s="56"/>
      <c r="C284" s="56"/>
      <c r="D284" s="56"/>
      <c r="E284" s="56"/>
      <c r="F284" s="57"/>
      <c r="G284" s="142">
        <f t="shared" si="4"/>
        <v>0</v>
      </c>
      <c r="H284" s="24"/>
      <c r="I284" s="23"/>
    </row>
    <row r="285" spans="1:9" s="8" customFormat="1">
      <c r="A285" s="21"/>
      <c r="B285" s="56"/>
      <c r="C285" s="56"/>
      <c r="D285" s="56"/>
      <c r="E285" s="56"/>
      <c r="F285" s="57"/>
      <c r="G285" s="142">
        <f t="shared" si="4"/>
        <v>0</v>
      </c>
      <c r="H285" s="24"/>
      <c r="I285" s="23"/>
    </row>
    <row r="286" spans="1:9" s="8" customFormat="1">
      <c r="A286" s="21"/>
      <c r="B286" s="56"/>
      <c r="C286" s="56"/>
      <c r="D286" s="56"/>
      <c r="E286" s="56"/>
      <c r="F286" s="57"/>
      <c r="G286" s="142">
        <f t="shared" si="4"/>
        <v>0</v>
      </c>
      <c r="H286" s="24"/>
      <c r="I286" s="23"/>
    </row>
    <row r="287" spans="1:9" s="8" customFormat="1">
      <c r="A287" s="21"/>
      <c r="B287" s="56"/>
      <c r="C287" s="56"/>
      <c r="D287" s="56"/>
      <c r="E287" s="56"/>
      <c r="F287" s="57"/>
      <c r="G287" s="142">
        <f t="shared" si="4"/>
        <v>0</v>
      </c>
      <c r="H287" s="24"/>
      <c r="I287" s="23"/>
    </row>
    <row r="288" spans="1:9" s="8" customFormat="1">
      <c r="A288" s="21"/>
      <c r="B288" s="56"/>
      <c r="C288" s="56"/>
      <c r="D288" s="56"/>
      <c r="E288" s="56"/>
      <c r="F288" s="57"/>
      <c r="G288" s="142">
        <f t="shared" si="4"/>
        <v>0</v>
      </c>
      <c r="H288" s="24"/>
      <c r="I288" s="23"/>
    </row>
    <row r="289" spans="1:9" s="8" customFormat="1">
      <c r="A289" s="21"/>
      <c r="B289" s="56"/>
      <c r="C289" s="56"/>
      <c r="D289" s="56"/>
      <c r="E289" s="56"/>
      <c r="F289" s="57"/>
      <c r="G289" s="142">
        <f t="shared" si="4"/>
        <v>0</v>
      </c>
      <c r="H289" s="24"/>
      <c r="I289" s="23"/>
    </row>
    <row r="290" spans="1:9" s="8" customFormat="1">
      <c r="A290" s="21"/>
      <c r="B290" s="56"/>
      <c r="C290" s="56"/>
      <c r="D290" s="56"/>
      <c r="E290" s="56"/>
      <c r="F290" s="57"/>
      <c r="G290" s="142">
        <f t="shared" si="4"/>
        <v>0</v>
      </c>
      <c r="H290" s="24"/>
      <c r="I290" s="23"/>
    </row>
    <row r="291" spans="1:9" s="8" customFormat="1">
      <c r="A291" s="21"/>
      <c r="B291" s="56"/>
      <c r="C291" s="56"/>
      <c r="D291" s="56"/>
      <c r="E291" s="56"/>
      <c r="F291" s="57"/>
      <c r="G291" s="142">
        <f t="shared" si="4"/>
        <v>0</v>
      </c>
      <c r="H291" s="24"/>
      <c r="I291" s="23"/>
    </row>
    <row r="292" spans="1:9" s="8" customFormat="1">
      <c r="A292" s="21"/>
      <c r="B292" s="56"/>
      <c r="C292" s="56"/>
      <c r="D292" s="56"/>
      <c r="E292" s="56"/>
      <c r="F292" s="57"/>
      <c r="G292" s="142">
        <f t="shared" si="4"/>
        <v>0</v>
      </c>
      <c r="H292" s="24"/>
      <c r="I292" s="23"/>
    </row>
    <row r="293" spans="1:9" s="8" customFormat="1">
      <c r="A293" s="21"/>
      <c r="B293" s="56"/>
      <c r="C293" s="56"/>
      <c r="D293" s="56"/>
      <c r="E293" s="56"/>
      <c r="F293" s="57"/>
      <c r="G293" s="142">
        <f t="shared" si="4"/>
        <v>0</v>
      </c>
      <c r="H293" s="24"/>
      <c r="I293" s="23"/>
    </row>
    <row r="294" spans="1:9" s="8" customFormat="1">
      <c r="A294" s="21"/>
      <c r="B294" s="56"/>
      <c r="C294" s="56"/>
      <c r="D294" s="56"/>
      <c r="E294" s="56"/>
      <c r="F294" s="57"/>
      <c r="G294" s="142">
        <f t="shared" si="4"/>
        <v>0</v>
      </c>
      <c r="H294" s="24"/>
      <c r="I294" s="23"/>
    </row>
    <row r="295" spans="1:9" s="8" customFormat="1">
      <c r="A295" s="21"/>
      <c r="B295" s="56"/>
      <c r="C295" s="56"/>
      <c r="D295" s="56"/>
      <c r="E295" s="56"/>
      <c r="F295" s="57"/>
      <c r="G295" s="142">
        <f t="shared" si="4"/>
        <v>0</v>
      </c>
      <c r="H295" s="24"/>
      <c r="I295" s="23"/>
    </row>
    <row r="296" spans="1:9" s="8" customFormat="1">
      <c r="A296" s="21"/>
      <c r="B296" s="56"/>
      <c r="C296" s="56"/>
      <c r="D296" s="56"/>
      <c r="E296" s="56"/>
      <c r="F296" s="57"/>
      <c r="G296" s="142">
        <f t="shared" si="4"/>
        <v>0</v>
      </c>
      <c r="H296" s="24"/>
      <c r="I296" s="23"/>
    </row>
    <row r="297" spans="1:9" s="8" customFormat="1">
      <c r="A297" s="21"/>
      <c r="B297" s="56"/>
      <c r="C297" s="56"/>
      <c r="D297" s="56"/>
      <c r="E297" s="56"/>
      <c r="F297" s="57"/>
      <c r="G297" s="142">
        <f t="shared" si="4"/>
        <v>0</v>
      </c>
      <c r="H297" s="24"/>
      <c r="I297" s="23"/>
    </row>
    <row r="298" spans="1:9" s="8" customFormat="1">
      <c r="A298" s="21"/>
      <c r="B298" s="56"/>
      <c r="C298" s="56"/>
      <c r="D298" s="56"/>
      <c r="E298" s="56"/>
      <c r="F298" s="57"/>
      <c r="G298" s="142">
        <f t="shared" si="4"/>
        <v>0</v>
      </c>
      <c r="H298" s="24"/>
      <c r="I298" s="23"/>
    </row>
    <row r="299" spans="1:9" s="8" customFormat="1">
      <c r="A299" s="21"/>
      <c r="B299" s="56"/>
      <c r="C299" s="56"/>
      <c r="D299" s="56"/>
      <c r="E299" s="56"/>
      <c r="F299" s="57"/>
      <c r="G299" s="142">
        <f t="shared" si="4"/>
        <v>0</v>
      </c>
      <c r="H299" s="24"/>
      <c r="I299" s="23"/>
    </row>
    <row r="300" spans="1:9" s="8" customFormat="1">
      <c r="A300" s="21"/>
      <c r="B300" s="56"/>
      <c r="C300" s="56"/>
      <c r="D300" s="56"/>
      <c r="E300" s="56"/>
      <c r="F300" s="57"/>
      <c r="G300" s="142">
        <f t="shared" si="4"/>
        <v>0</v>
      </c>
      <c r="H300" s="24"/>
      <c r="I300" s="23"/>
    </row>
    <row r="301" spans="1:9" s="8" customFormat="1">
      <c r="A301" s="21"/>
      <c r="B301" s="56"/>
      <c r="C301" s="56"/>
      <c r="D301" s="56"/>
      <c r="E301" s="56"/>
      <c r="F301" s="57"/>
      <c r="G301" s="142">
        <f t="shared" si="4"/>
        <v>0</v>
      </c>
      <c r="H301" s="24"/>
      <c r="I301" s="23"/>
    </row>
    <row r="302" spans="1:9" s="8" customFormat="1">
      <c r="A302" s="21"/>
      <c r="B302" s="56"/>
      <c r="C302" s="56"/>
      <c r="D302" s="56"/>
      <c r="E302" s="56"/>
      <c r="F302" s="57"/>
      <c r="G302" s="142">
        <f t="shared" si="4"/>
        <v>0</v>
      </c>
      <c r="H302" s="24"/>
      <c r="I302" s="23"/>
    </row>
    <row r="303" spans="1:9" s="8" customFormat="1">
      <c r="A303" s="21"/>
      <c r="B303" s="56"/>
      <c r="C303" s="56"/>
      <c r="D303" s="56"/>
      <c r="E303" s="56"/>
      <c r="F303" s="57"/>
      <c r="G303" s="142">
        <f t="shared" si="4"/>
        <v>0</v>
      </c>
      <c r="H303" s="24"/>
      <c r="I303" s="23"/>
    </row>
    <row r="304" spans="1:9" s="8" customFormat="1">
      <c r="A304" s="21"/>
      <c r="B304" s="56"/>
      <c r="C304" s="56"/>
      <c r="D304" s="56"/>
      <c r="E304" s="56"/>
      <c r="F304" s="57"/>
      <c r="G304" s="142">
        <f t="shared" si="4"/>
        <v>0</v>
      </c>
      <c r="H304" s="24"/>
      <c r="I304" s="23"/>
    </row>
    <row r="305" spans="1:9" s="8" customFormat="1">
      <c r="A305" s="21"/>
      <c r="B305" s="56"/>
      <c r="C305" s="56"/>
      <c r="D305" s="56"/>
      <c r="E305" s="56"/>
      <c r="F305" s="57"/>
      <c r="G305" s="142">
        <f t="shared" si="4"/>
        <v>0</v>
      </c>
      <c r="H305" s="24"/>
      <c r="I305" s="23"/>
    </row>
    <row r="306" spans="1:9" s="8" customFormat="1">
      <c r="A306" s="21"/>
      <c r="B306" s="56"/>
      <c r="C306" s="56"/>
      <c r="D306" s="56"/>
      <c r="E306" s="56"/>
      <c r="F306" s="57"/>
      <c r="G306" s="142">
        <f t="shared" si="4"/>
        <v>0</v>
      </c>
      <c r="H306" s="24"/>
      <c r="I306" s="23"/>
    </row>
    <row r="307" spans="1:9" s="8" customFormat="1">
      <c r="A307" s="21"/>
      <c r="B307" s="56"/>
      <c r="C307" s="56"/>
      <c r="D307" s="56"/>
      <c r="E307" s="56"/>
      <c r="F307" s="57"/>
      <c r="G307" s="142">
        <f t="shared" si="4"/>
        <v>0</v>
      </c>
      <c r="H307" s="24"/>
      <c r="I307" s="23"/>
    </row>
    <row r="308" spans="1:9" s="8" customFormat="1">
      <c r="A308" s="21"/>
      <c r="B308" s="56"/>
      <c r="C308" s="56"/>
      <c r="D308" s="56"/>
      <c r="E308" s="56"/>
      <c r="F308" s="57"/>
      <c r="G308" s="142">
        <f t="shared" si="4"/>
        <v>0</v>
      </c>
      <c r="H308" s="24"/>
      <c r="I308" s="23"/>
    </row>
    <row r="309" spans="1:9" s="8" customFormat="1">
      <c r="A309" s="21"/>
      <c r="B309" s="56"/>
      <c r="C309" s="56"/>
      <c r="D309" s="56"/>
      <c r="E309" s="56"/>
      <c r="F309" s="57"/>
      <c r="G309" s="142">
        <f t="shared" si="4"/>
        <v>0</v>
      </c>
      <c r="H309" s="24"/>
      <c r="I309" s="23"/>
    </row>
    <row r="310" spans="1:9" s="8" customFormat="1">
      <c r="A310" s="21"/>
      <c r="B310" s="56"/>
      <c r="C310" s="56"/>
      <c r="D310" s="56"/>
      <c r="E310" s="56"/>
      <c r="F310" s="57"/>
      <c r="G310" s="142">
        <f t="shared" si="4"/>
        <v>0</v>
      </c>
      <c r="H310" s="24"/>
      <c r="I310" s="23"/>
    </row>
    <row r="311" spans="1:9" s="8" customFormat="1">
      <c r="A311" s="21"/>
      <c r="B311" s="56"/>
      <c r="C311" s="56"/>
      <c r="D311" s="56"/>
      <c r="E311" s="56"/>
      <c r="F311" s="57"/>
      <c r="G311" s="142">
        <f t="shared" si="4"/>
        <v>0</v>
      </c>
      <c r="H311" s="24"/>
      <c r="I311" s="23"/>
    </row>
    <row r="312" spans="1:9" s="8" customFormat="1">
      <c r="A312" s="21"/>
      <c r="B312" s="56"/>
      <c r="C312" s="56"/>
      <c r="D312" s="56"/>
      <c r="E312" s="56"/>
      <c r="F312" s="57"/>
      <c r="G312" s="142">
        <f t="shared" si="4"/>
        <v>0</v>
      </c>
      <c r="H312" s="24"/>
      <c r="I312" s="23"/>
    </row>
    <row r="313" spans="1:9" s="8" customFormat="1">
      <c r="A313" s="21"/>
      <c r="B313" s="56"/>
      <c r="C313" s="56"/>
      <c r="D313" s="56"/>
      <c r="E313" s="56"/>
      <c r="F313" s="57"/>
      <c r="G313" s="142">
        <f t="shared" si="4"/>
        <v>0</v>
      </c>
      <c r="H313" s="24"/>
      <c r="I313" s="23"/>
    </row>
    <row r="314" spans="1:9" s="8" customFormat="1">
      <c r="A314" s="21"/>
      <c r="B314" s="56"/>
      <c r="C314" s="56"/>
      <c r="D314" s="56"/>
      <c r="E314" s="56"/>
      <c r="F314" s="57"/>
      <c r="G314" s="142">
        <f t="shared" si="4"/>
        <v>0</v>
      </c>
      <c r="H314" s="24"/>
      <c r="I314" s="23"/>
    </row>
    <row r="315" spans="1:9" s="8" customFormat="1">
      <c r="A315" s="21"/>
      <c r="B315" s="56"/>
      <c r="C315" s="56"/>
      <c r="D315" s="56"/>
      <c r="E315" s="56"/>
      <c r="F315" s="57"/>
      <c r="G315" s="142">
        <f t="shared" si="4"/>
        <v>0</v>
      </c>
      <c r="H315" s="24"/>
      <c r="I315" s="23"/>
    </row>
    <row r="316" spans="1:9" s="8" customFormat="1">
      <c r="A316" s="21"/>
      <c r="B316" s="56"/>
      <c r="C316" s="56"/>
      <c r="D316" s="56"/>
      <c r="E316" s="56"/>
      <c r="F316" s="57"/>
      <c r="G316" s="142">
        <f t="shared" si="4"/>
        <v>0</v>
      </c>
      <c r="H316" s="24"/>
      <c r="I316" s="23"/>
    </row>
    <row r="317" spans="1:9" s="8" customFormat="1">
      <c r="A317" s="21"/>
      <c r="B317" s="56"/>
      <c r="C317" s="56"/>
      <c r="D317" s="56"/>
      <c r="E317" s="56"/>
      <c r="F317" s="57"/>
      <c r="G317" s="142">
        <f t="shared" si="4"/>
        <v>0</v>
      </c>
      <c r="H317" s="24"/>
      <c r="I317" s="23"/>
    </row>
    <row r="318" spans="1:9" s="8" customFormat="1">
      <c r="A318" s="21"/>
      <c r="B318" s="56"/>
      <c r="C318" s="56"/>
      <c r="D318" s="56"/>
      <c r="E318" s="56"/>
      <c r="F318" s="57"/>
      <c r="G318" s="142">
        <f t="shared" si="4"/>
        <v>0</v>
      </c>
      <c r="H318" s="24"/>
      <c r="I318" s="23"/>
    </row>
    <row r="319" spans="1:9" s="8" customFormat="1">
      <c r="A319" s="21"/>
      <c r="B319" s="56"/>
      <c r="C319" s="56"/>
      <c r="D319" s="56"/>
      <c r="E319" s="56"/>
      <c r="F319" s="57"/>
      <c r="G319" s="142">
        <f t="shared" si="4"/>
        <v>0</v>
      </c>
      <c r="H319" s="24"/>
      <c r="I319" s="23"/>
    </row>
    <row r="320" spans="1:9" s="8" customFormat="1">
      <c r="A320" s="21"/>
      <c r="B320" s="56"/>
      <c r="C320" s="56"/>
      <c r="D320" s="56"/>
      <c r="E320" s="56"/>
      <c r="F320" s="57"/>
      <c r="G320" s="142">
        <f t="shared" si="4"/>
        <v>0</v>
      </c>
      <c r="H320" s="24"/>
      <c r="I320" s="23"/>
    </row>
    <row r="321" spans="1:9" s="8" customFormat="1">
      <c r="A321" s="21"/>
      <c r="B321" s="56"/>
      <c r="C321" s="56"/>
      <c r="D321" s="56"/>
      <c r="E321" s="56"/>
      <c r="F321" s="57"/>
      <c r="G321" s="142">
        <f t="shared" ref="G321:G384" si="5">SUM(C321:F321)</f>
        <v>0</v>
      </c>
      <c r="H321" s="24"/>
      <c r="I321" s="23"/>
    </row>
    <row r="322" spans="1:9" s="8" customFormat="1">
      <c r="A322" s="21"/>
      <c r="B322" s="56"/>
      <c r="C322" s="56"/>
      <c r="D322" s="56"/>
      <c r="E322" s="56"/>
      <c r="F322" s="57"/>
      <c r="G322" s="142">
        <f t="shared" si="5"/>
        <v>0</v>
      </c>
      <c r="H322" s="24"/>
      <c r="I322" s="23"/>
    </row>
    <row r="323" spans="1:9" s="8" customFormat="1">
      <c r="A323" s="21"/>
      <c r="B323" s="56"/>
      <c r="C323" s="56"/>
      <c r="D323" s="56"/>
      <c r="E323" s="56"/>
      <c r="F323" s="57"/>
      <c r="G323" s="142">
        <f t="shared" si="5"/>
        <v>0</v>
      </c>
      <c r="H323" s="24"/>
      <c r="I323" s="23"/>
    </row>
    <row r="324" spans="1:9" s="8" customFormat="1">
      <c r="A324" s="21"/>
      <c r="B324" s="56"/>
      <c r="C324" s="56"/>
      <c r="D324" s="56"/>
      <c r="E324" s="56"/>
      <c r="F324" s="57"/>
      <c r="G324" s="142">
        <f t="shared" si="5"/>
        <v>0</v>
      </c>
      <c r="H324" s="24"/>
      <c r="I324" s="23"/>
    </row>
    <row r="325" spans="1:9" s="8" customFormat="1">
      <c r="A325" s="21"/>
      <c r="B325" s="56"/>
      <c r="C325" s="56"/>
      <c r="D325" s="56"/>
      <c r="E325" s="56"/>
      <c r="F325" s="57"/>
      <c r="G325" s="142">
        <f t="shared" si="5"/>
        <v>0</v>
      </c>
      <c r="H325" s="24"/>
      <c r="I325" s="23"/>
    </row>
    <row r="326" spans="1:9" s="8" customFormat="1">
      <c r="A326" s="21"/>
      <c r="B326" s="56"/>
      <c r="C326" s="56"/>
      <c r="D326" s="56"/>
      <c r="E326" s="56"/>
      <c r="F326" s="57"/>
      <c r="G326" s="142">
        <f t="shared" si="5"/>
        <v>0</v>
      </c>
      <c r="H326" s="24"/>
      <c r="I326" s="23"/>
    </row>
    <row r="327" spans="1:9" s="8" customFormat="1">
      <c r="A327" s="21"/>
      <c r="B327" s="56"/>
      <c r="C327" s="56"/>
      <c r="D327" s="56"/>
      <c r="E327" s="56"/>
      <c r="F327" s="57"/>
      <c r="G327" s="142">
        <f t="shared" si="5"/>
        <v>0</v>
      </c>
      <c r="H327" s="24"/>
      <c r="I327" s="23"/>
    </row>
    <row r="328" spans="1:9" s="8" customFormat="1">
      <c r="A328" s="21"/>
      <c r="B328" s="56"/>
      <c r="C328" s="56"/>
      <c r="D328" s="56"/>
      <c r="E328" s="56"/>
      <c r="F328" s="57"/>
      <c r="G328" s="142">
        <f t="shared" si="5"/>
        <v>0</v>
      </c>
      <c r="H328" s="24"/>
      <c r="I328" s="23"/>
    </row>
    <row r="329" spans="1:9" s="8" customFormat="1">
      <c r="A329" s="21"/>
      <c r="B329" s="56"/>
      <c r="C329" s="56"/>
      <c r="D329" s="56"/>
      <c r="E329" s="56"/>
      <c r="F329" s="57"/>
      <c r="G329" s="142">
        <f t="shared" si="5"/>
        <v>0</v>
      </c>
      <c r="H329" s="24"/>
      <c r="I329" s="23"/>
    </row>
    <row r="330" spans="1:9" s="8" customFormat="1">
      <c r="A330" s="21"/>
      <c r="B330" s="56"/>
      <c r="C330" s="56"/>
      <c r="D330" s="56"/>
      <c r="E330" s="56"/>
      <c r="F330" s="57"/>
      <c r="G330" s="142">
        <f t="shared" si="5"/>
        <v>0</v>
      </c>
      <c r="H330" s="24"/>
      <c r="I330" s="23"/>
    </row>
    <row r="331" spans="1:9" s="8" customFormat="1">
      <c r="A331" s="21"/>
      <c r="B331" s="56"/>
      <c r="C331" s="56"/>
      <c r="D331" s="56"/>
      <c r="E331" s="56"/>
      <c r="F331" s="57"/>
      <c r="G331" s="142">
        <f t="shared" si="5"/>
        <v>0</v>
      </c>
      <c r="H331" s="24"/>
      <c r="I331" s="23"/>
    </row>
    <row r="332" spans="1:9" s="8" customFormat="1">
      <c r="A332" s="21"/>
      <c r="B332" s="56"/>
      <c r="C332" s="56"/>
      <c r="D332" s="56"/>
      <c r="E332" s="56"/>
      <c r="F332" s="57"/>
      <c r="G332" s="142">
        <f t="shared" si="5"/>
        <v>0</v>
      </c>
      <c r="H332" s="24"/>
      <c r="I332" s="23"/>
    </row>
    <row r="333" spans="1:9" s="8" customFormat="1">
      <c r="A333" s="21"/>
      <c r="B333" s="56"/>
      <c r="C333" s="56"/>
      <c r="D333" s="56"/>
      <c r="E333" s="56"/>
      <c r="F333" s="57"/>
      <c r="G333" s="142">
        <f t="shared" si="5"/>
        <v>0</v>
      </c>
      <c r="H333" s="24"/>
      <c r="I333" s="23"/>
    </row>
    <row r="334" spans="1:9" s="8" customFormat="1">
      <c r="A334" s="21"/>
      <c r="B334" s="56"/>
      <c r="C334" s="56"/>
      <c r="D334" s="56"/>
      <c r="E334" s="56"/>
      <c r="F334" s="57"/>
      <c r="G334" s="142">
        <f t="shared" si="5"/>
        <v>0</v>
      </c>
      <c r="H334" s="24"/>
      <c r="I334" s="23"/>
    </row>
    <row r="335" spans="1:9" s="8" customFormat="1">
      <c r="A335" s="21"/>
      <c r="B335" s="56"/>
      <c r="C335" s="56"/>
      <c r="D335" s="56"/>
      <c r="E335" s="56"/>
      <c r="F335" s="57"/>
      <c r="G335" s="142">
        <f t="shared" si="5"/>
        <v>0</v>
      </c>
      <c r="H335" s="24"/>
      <c r="I335" s="23"/>
    </row>
    <row r="336" spans="1:9" s="8" customFormat="1">
      <c r="A336" s="21"/>
      <c r="B336" s="56"/>
      <c r="C336" s="56"/>
      <c r="D336" s="56"/>
      <c r="E336" s="56"/>
      <c r="F336" s="57"/>
      <c r="G336" s="142">
        <f t="shared" si="5"/>
        <v>0</v>
      </c>
      <c r="H336" s="24"/>
      <c r="I336" s="23"/>
    </row>
    <row r="337" spans="1:9" s="8" customFormat="1">
      <c r="A337" s="21"/>
      <c r="B337" s="56"/>
      <c r="C337" s="56"/>
      <c r="D337" s="56"/>
      <c r="E337" s="56"/>
      <c r="F337" s="57"/>
      <c r="G337" s="142">
        <f t="shared" si="5"/>
        <v>0</v>
      </c>
      <c r="H337" s="24"/>
      <c r="I337" s="23"/>
    </row>
    <row r="338" spans="1:9" s="8" customFormat="1">
      <c r="A338" s="21"/>
      <c r="B338" s="56"/>
      <c r="C338" s="56"/>
      <c r="D338" s="56"/>
      <c r="E338" s="56"/>
      <c r="F338" s="57"/>
      <c r="G338" s="142">
        <f t="shared" si="5"/>
        <v>0</v>
      </c>
      <c r="H338" s="24"/>
      <c r="I338" s="23"/>
    </row>
    <row r="339" spans="1:9" s="8" customFormat="1">
      <c r="A339" s="21"/>
      <c r="B339" s="56"/>
      <c r="C339" s="56"/>
      <c r="D339" s="56"/>
      <c r="E339" s="56"/>
      <c r="F339" s="57"/>
      <c r="G339" s="142">
        <f t="shared" si="5"/>
        <v>0</v>
      </c>
      <c r="H339" s="24"/>
      <c r="I339" s="23"/>
    </row>
    <row r="340" spans="1:9" s="8" customFormat="1">
      <c r="A340" s="21"/>
      <c r="B340" s="56"/>
      <c r="C340" s="56"/>
      <c r="D340" s="56"/>
      <c r="E340" s="56"/>
      <c r="F340" s="57"/>
      <c r="G340" s="142">
        <f t="shared" si="5"/>
        <v>0</v>
      </c>
      <c r="H340" s="24"/>
      <c r="I340" s="23"/>
    </row>
    <row r="341" spans="1:9" s="8" customFormat="1">
      <c r="A341" s="21"/>
      <c r="B341" s="56"/>
      <c r="C341" s="56"/>
      <c r="D341" s="56"/>
      <c r="E341" s="56"/>
      <c r="F341" s="57"/>
      <c r="G341" s="142">
        <f t="shared" si="5"/>
        <v>0</v>
      </c>
      <c r="H341" s="24"/>
      <c r="I341" s="23"/>
    </row>
    <row r="342" spans="1:9" s="8" customFormat="1">
      <c r="A342" s="21"/>
      <c r="B342" s="56"/>
      <c r="C342" s="56"/>
      <c r="D342" s="56"/>
      <c r="E342" s="56"/>
      <c r="F342" s="57"/>
      <c r="G342" s="142">
        <f t="shared" si="5"/>
        <v>0</v>
      </c>
      <c r="H342" s="24"/>
      <c r="I342" s="23"/>
    </row>
    <row r="343" spans="1:9" s="8" customFormat="1">
      <c r="A343" s="21"/>
      <c r="B343" s="56"/>
      <c r="C343" s="56"/>
      <c r="D343" s="56"/>
      <c r="E343" s="56"/>
      <c r="F343" s="57"/>
      <c r="G343" s="142">
        <f t="shared" si="5"/>
        <v>0</v>
      </c>
      <c r="H343" s="24"/>
      <c r="I343" s="23"/>
    </row>
    <row r="344" spans="1:9" s="8" customFormat="1">
      <c r="A344" s="21"/>
      <c r="B344" s="56"/>
      <c r="C344" s="56"/>
      <c r="D344" s="56"/>
      <c r="E344" s="56"/>
      <c r="F344" s="57"/>
      <c r="G344" s="142">
        <f t="shared" si="5"/>
        <v>0</v>
      </c>
      <c r="H344" s="24"/>
      <c r="I344" s="23"/>
    </row>
    <row r="345" spans="1:9" s="8" customFormat="1">
      <c r="A345" s="21"/>
      <c r="B345" s="56"/>
      <c r="C345" s="56"/>
      <c r="D345" s="56"/>
      <c r="E345" s="56"/>
      <c r="F345" s="57"/>
      <c r="G345" s="142">
        <f t="shared" si="5"/>
        <v>0</v>
      </c>
      <c r="H345" s="24"/>
      <c r="I345" s="23"/>
    </row>
    <row r="346" spans="1:9" s="8" customFormat="1">
      <c r="A346" s="21"/>
      <c r="B346" s="56"/>
      <c r="C346" s="56"/>
      <c r="D346" s="56"/>
      <c r="E346" s="56"/>
      <c r="F346" s="57"/>
      <c r="G346" s="142">
        <f t="shared" si="5"/>
        <v>0</v>
      </c>
      <c r="H346" s="24"/>
      <c r="I346" s="23"/>
    </row>
    <row r="347" spans="1:9" s="8" customFormat="1">
      <c r="A347" s="21"/>
      <c r="B347" s="56"/>
      <c r="C347" s="56"/>
      <c r="D347" s="56"/>
      <c r="E347" s="56"/>
      <c r="F347" s="57"/>
      <c r="G347" s="142">
        <f t="shared" si="5"/>
        <v>0</v>
      </c>
      <c r="H347" s="24"/>
      <c r="I347" s="23"/>
    </row>
    <row r="348" spans="1:9" s="8" customFormat="1">
      <c r="A348" s="21"/>
      <c r="B348" s="56"/>
      <c r="C348" s="56"/>
      <c r="D348" s="56"/>
      <c r="E348" s="56"/>
      <c r="F348" s="57"/>
      <c r="G348" s="142">
        <f t="shared" si="5"/>
        <v>0</v>
      </c>
      <c r="H348" s="24"/>
      <c r="I348" s="23"/>
    </row>
    <row r="349" spans="1:9" s="8" customFormat="1">
      <c r="A349" s="21"/>
      <c r="B349" s="56"/>
      <c r="C349" s="56"/>
      <c r="D349" s="56"/>
      <c r="E349" s="56"/>
      <c r="F349" s="57"/>
      <c r="G349" s="142">
        <f t="shared" si="5"/>
        <v>0</v>
      </c>
      <c r="H349" s="24"/>
      <c r="I349" s="23"/>
    </row>
    <row r="350" spans="1:9" s="8" customFormat="1">
      <c r="A350" s="21"/>
      <c r="B350" s="56"/>
      <c r="C350" s="56"/>
      <c r="D350" s="56"/>
      <c r="E350" s="56"/>
      <c r="F350" s="57"/>
      <c r="G350" s="142">
        <f t="shared" si="5"/>
        <v>0</v>
      </c>
      <c r="H350" s="24"/>
      <c r="I350" s="23"/>
    </row>
    <row r="351" spans="1:9" s="8" customFormat="1">
      <c r="A351" s="21"/>
      <c r="B351" s="56"/>
      <c r="C351" s="56"/>
      <c r="D351" s="56"/>
      <c r="E351" s="56"/>
      <c r="F351" s="57"/>
      <c r="G351" s="142">
        <f t="shared" si="5"/>
        <v>0</v>
      </c>
      <c r="H351" s="24"/>
      <c r="I351" s="23"/>
    </row>
    <row r="352" spans="1:9" s="8" customFormat="1">
      <c r="A352" s="21"/>
      <c r="B352" s="56"/>
      <c r="C352" s="56"/>
      <c r="D352" s="56"/>
      <c r="E352" s="56"/>
      <c r="F352" s="57"/>
      <c r="G352" s="142">
        <f t="shared" si="5"/>
        <v>0</v>
      </c>
      <c r="H352" s="24"/>
      <c r="I352" s="23"/>
    </row>
    <row r="353" spans="1:9" s="8" customFormat="1">
      <c r="A353" s="21"/>
      <c r="B353" s="56"/>
      <c r="C353" s="56"/>
      <c r="D353" s="56"/>
      <c r="E353" s="56"/>
      <c r="F353" s="57"/>
      <c r="G353" s="142">
        <f t="shared" si="5"/>
        <v>0</v>
      </c>
      <c r="H353" s="24"/>
      <c r="I353" s="23"/>
    </row>
    <row r="354" spans="1:9" s="8" customFormat="1">
      <c r="A354" s="21"/>
      <c r="B354" s="56"/>
      <c r="C354" s="56"/>
      <c r="D354" s="56"/>
      <c r="E354" s="56"/>
      <c r="F354" s="57"/>
      <c r="G354" s="142">
        <f t="shared" si="5"/>
        <v>0</v>
      </c>
      <c r="H354" s="24"/>
      <c r="I354" s="23"/>
    </row>
    <row r="355" spans="1:9" s="8" customFormat="1">
      <c r="A355" s="21"/>
      <c r="B355" s="56"/>
      <c r="C355" s="56"/>
      <c r="D355" s="56"/>
      <c r="E355" s="56"/>
      <c r="F355" s="57"/>
      <c r="G355" s="142">
        <f t="shared" si="5"/>
        <v>0</v>
      </c>
      <c r="H355" s="24"/>
      <c r="I355" s="23"/>
    </row>
    <row r="356" spans="1:9" s="8" customFormat="1">
      <c r="A356" s="21"/>
      <c r="B356" s="56"/>
      <c r="C356" s="56"/>
      <c r="D356" s="56"/>
      <c r="E356" s="56"/>
      <c r="F356" s="57"/>
      <c r="G356" s="142">
        <f t="shared" si="5"/>
        <v>0</v>
      </c>
      <c r="H356" s="24"/>
      <c r="I356" s="23"/>
    </row>
    <row r="357" spans="1:9" s="8" customFormat="1">
      <c r="A357" s="21"/>
      <c r="B357" s="56"/>
      <c r="C357" s="56"/>
      <c r="D357" s="56"/>
      <c r="E357" s="56"/>
      <c r="F357" s="57"/>
      <c r="G357" s="142">
        <f t="shared" si="5"/>
        <v>0</v>
      </c>
      <c r="H357" s="24"/>
      <c r="I357" s="23"/>
    </row>
    <row r="358" spans="1:9" s="8" customFormat="1">
      <c r="A358" s="21"/>
      <c r="B358" s="56"/>
      <c r="C358" s="56"/>
      <c r="D358" s="56"/>
      <c r="E358" s="56"/>
      <c r="F358" s="57"/>
      <c r="G358" s="142">
        <f t="shared" si="5"/>
        <v>0</v>
      </c>
      <c r="H358" s="24"/>
      <c r="I358" s="23"/>
    </row>
    <row r="359" spans="1:9" s="8" customFormat="1">
      <c r="A359" s="21"/>
      <c r="B359" s="56"/>
      <c r="C359" s="56"/>
      <c r="D359" s="56"/>
      <c r="E359" s="56"/>
      <c r="F359" s="57"/>
      <c r="G359" s="142">
        <f t="shared" si="5"/>
        <v>0</v>
      </c>
      <c r="H359" s="24"/>
      <c r="I359" s="23"/>
    </row>
    <row r="360" spans="1:9" s="8" customFormat="1">
      <c r="A360" s="21"/>
      <c r="B360" s="56"/>
      <c r="C360" s="56"/>
      <c r="D360" s="56"/>
      <c r="E360" s="56"/>
      <c r="F360" s="57"/>
      <c r="G360" s="142">
        <f t="shared" si="5"/>
        <v>0</v>
      </c>
      <c r="H360" s="24"/>
      <c r="I360" s="23"/>
    </row>
    <row r="361" spans="1:9" s="8" customFormat="1">
      <c r="A361" s="21"/>
      <c r="B361" s="56"/>
      <c r="C361" s="56"/>
      <c r="D361" s="56"/>
      <c r="E361" s="56"/>
      <c r="F361" s="57"/>
      <c r="G361" s="142">
        <f t="shared" si="5"/>
        <v>0</v>
      </c>
      <c r="H361" s="24"/>
      <c r="I361" s="23"/>
    </row>
    <row r="362" spans="1:9" s="8" customFormat="1">
      <c r="A362" s="21"/>
      <c r="B362" s="56"/>
      <c r="C362" s="56"/>
      <c r="D362" s="56"/>
      <c r="E362" s="56"/>
      <c r="F362" s="57"/>
      <c r="G362" s="142">
        <f t="shared" si="5"/>
        <v>0</v>
      </c>
      <c r="H362" s="24"/>
      <c r="I362" s="23"/>
    </row>
    <row r="363" spans="1:9" s="8" customFormat="1">
      <c r="A363" s="21"/>
      <c r="B363" s="56"/>
      <c r="C363" s="56"/>
      <c r="D363" s="56"/>
      <c r="E363" s="56"/>
      <c r="F363" s="57"/>
      <c r="G363" s="142">
        <f t="shared" si="5"/>
        <v>0</v>
      </c>
      <c r="H363" s="24"/>
      <c r="I363" s="23"/>
    </row>
    <row r="364" spans="1:9" s="8" customFormat="1">
      <c r="A364" s="21"/>
      <c r="B364" s="56"/>
      <c r="C364" s="56"/>
      <c r="D364" s="56"/>
      <c r="E364" s="56"/>
      <c r="F364" s="57"/>
      <c r="G364" s="142">
        <f t="shared" si="5"/>
        <v>0</v>
      </c>
      <c r="H364" s="24"/>
      <c r="I364" s="23"/>
    </row>
    <row r="365" spans="1:9" s="8" customFormat="1">
      <c r="A365" s="21"/>
      <c r="B365" s="56"/>
      <c r="C365" s="56"/>
      <c r="D365" s="56"/>
      <c r="E365" s="56"/>
      <c r="F365" s="57"/>
      <c r="G365" s="142">
        <f t="shared" si="5"/>
        <v>0</v>
      </c>
      <c r="H365" s="24"/>
      <c r="I365" s="23"/>
    </row>
    <row r="366" spans="1:9" s="8" customFormat="1">
      <c r="A366" s="21"/>
      <c r="B366" s="56"/>
      <c r="C366" s="56"/>
      <c r="D366" s="56"/>
      <c r="E366" s="56"/>
      <c r="F366" s="57"/>
      <c r="G366" s="142">
        <f t="shared" si="5"/>
        <v>0</v>
      </c>
      <c r="H366" s="24"/>
      <c r="I366" s="23"/>
    </row>
    <row r="367" spans="1:9" s="8" customFormat="1">
      <c r="A367" s="21"/>
      <c r="B367" s="56"/>
      <c r="C367" s="56"/>
      <c r="D367" s="56"/>
      <c r="E367" s="56"/>
      <c r="F367" s="57"/>
      <c r="G367" s="142">
        <f t="shared" si="5"/>
        <v>0</v>
      </c>
      <c r="H367" s="24"/>
      <c r="I367" s="23"/>
    </row>
    <row r="368" spans="1:9" s="8" customFormat="1">
      <c r="A368" s="21"/>
      <c r="B368" s="56"/>
      <c r="C368" s="56"/>
      <c r="D368" s="56"/>
      <c r="E368" s="56"/>
      <c r="F368" s="57"/>
      <c r="G368" s="142">
        <f t="shared" si="5"/>
        <v>0</v>
      </c>
      <c r="H368" s="24"/>
      <c r="I368" s="23"/>
    </row>
    <row r="369" spans="1:9" s="8" customFormat="1">
      <c r="A369" s="21"/>
      <c r="B369" s="56"/>
      <c r="C369" s="56"/>
      <c r="D369" s="56"/>
      <c r="E369" s="56"/>
      <c r="F369" s="57"/>
      <c r="G369" s="142">
        <f t="shared" si="5"/>
        <v>0</v>
      </c>
      <c r="H369" s="24"/>
      <c r="I369" s="23"/>
    </row>
    <row r="370" spans="1:9" s="8" customFormat="1">
      <c r="A370" s="21"/>
      <c r="B370" s="56"/>
      <c r="C370" s="56"/>
      <c r="D370" s="56"/>
      <c r="E370" s="56"/>
      <c r="F370" s="57"/>
      <c r="G370" s="142">
        <f t="shared" si="5"/>
        <v>0</v>
      </c>
      <c r="H370" s="24"/>
      <c r="I370" s="23"/>
    </row>
    <row r="371" spans="1:9" s="8" customFormat="1">
      <c r="A371" s="21"/>
      <c r="B371" s="56"/>
      <c r="C371" s="56"/>
      <c r="D371" s="56"/>
      <c r="E371" s="56"/>
      <c r="F371" s="57"/>
      <c r="G371" s="142">
        <f t="shared" si="5"/>
        <v>0</v>
      </c>
      <c r="H371" s="24"/>
      <c r="I371" s="23"/>
    </row>
    <row r="372" spans="1:9" s="8" customFormat="1">
      <c r="A372" s="21"/>
      <c r="B372" s="56"/>
      <c r="C372" s="56"/>
      <c r="D372" s="56"/>
      <c r="E372" s="56"/>
      <c r="F372" s="57"/>
      <c r="G372" s="142">
        <f t="shared" si="5"/>
        <v>0</v>
      </c>
      <c r="H372" s="24"/>
      <c r="I372" s="23"/>
    </row>
    <row r="373" spans="1:9" s="8" customFormat="1">
      <c r="A373" s="21"/>
      <c r="B373" s="56"/>
      <c r="C373" s="56"/>
      <c r="D373" s="56"/>
      <c r="E373" s="56"/>
      <c r="F373" s="57"/>
      <c r="G373" s="142">
        <f t="shared" si="5"/>
        <v>0</v>
      </c>
      <c r="H373" s="24"/>
      <c r="I373" s="23"/>
    </row>
    <row r="374" spans="1:9" s="8" customFormat="1">
      <c r="A374" s="21"/>
      <c r="B374" s="56"/>
      <c r="C374" s="56"/>
      <c r="D374" s="56"/>
      <c r="E374" s="56"/>
      <c r="F374" s="57"/>
      <c r="G374" s="142">
        <f t="shared" si="5"/>
        <v>0</v>
      </c>
      <c r="H374" s="24"/>
      <c r="I374" s="23"/>
    </row>
    <row r="375" spans="1:9" s="8" customFormat="1">
      <c r="A375" s="21"/>
      <c r="B375" s="56"/>
      <c r="C375" s="56"/>
      <c r="D375" s="56"/>
      <c r="E375" s="56"/>
      <c r="F375" s="57"/>
      <c r="G375" s="142">
        <f t="shared" si="5"/>
        <v>0</v>
      </c>
      <c r="H375" s="24"/>
      <c r="I375" s="23"/>
    </row>
    <row r="376" spans="1:9" s="8" customFormat="1">
      <c r="A376" s="21"/>
      <c r="B376" s="56"/>
      <c r="C376" s="56"/>
      <c r="D376" s="56"/>
      <c r="E376" s="56"/>
      <c r="F376" s="57"/>
      <c r="G376" s="142">
        <f t="shared" si="5"/>
        <v>0</v>
      </c>
      <c r="H376" s="24"/>
      <c r="I376" s="23"/>
    </row>
    <row r="377" spans="1:9" s="8" customFormat="1">
      <c r="A377" s="21"/>
      <c r="B377" s="56"/>
      <c r="C377" s="56"/>
      <c r="D377" s="56"/>
      <c r="E377" s="56"/>
      <c r="F377" s="57"/>
      <c r="G377" s="142">
        <f t="shared" si="5"/>
        <v>0</v>
      </c>
      <c r="H377" s="24"/>
      <c r="I377" s="23"/>
    </row>
    <row r="378" spans="1:9" s="8" customFormat="1">
      <c r="A378" s="21"/>
      <c r="B378" s="56"/>
      <c r="C378" s="56"/>
      <c r="D378" s="56"/>
      <c r="E378" s="56"/>
      <c r="F378" s="57"/>
      <c r="G378" s="142">
        <f t="shared" si="5"/>
        <v>0</v>
      </c>
      <c r="H378" s="24"/>
      <c r="I378" s="23"/>
    </row>
    <row r="379" spans="1:9" s="8" customFormat="1">
      <c r="A379" s="21"/>
      <c r="B379" s="56"/>
      <c r="C379" s="56"/>
      <c r="D379" s="56"/>
      <c r="E379" s="56"/>
      <c r="F379" s="57"/>
      <c r="G379" s="142">
        <f t="shared" si="5"/>
        <v>0</v>
      </c>
      <c r="H379" s="24"/>
      <c r="I379" s="23"/>
    </row>
    <row r="380" spans="1:9" s="8" customFormat="1">
      <c r="A380" s="21"/>
      <c r="B380" s="56"/>
      <c r="C380" s="56"/>
      <c r="D380" s="56"/>
      <c r="E380" s="56"/>
      <c r="F380" s="57"/>
      <c r="G380" s="142">
        <f t="shared" si="5"/>
        <v>0</v>
      </c>
      <c r="H380" s="24"/>
      <c r="I380" s="23"/>
    </row>
    <row r="381" spans="1:9" s="8" customFormat="1">
      <c r="A381" s="21"/>
      <c r="B381" s="56"/>
      <c r="C381" s="56"/>
      <c r="D381" s="56"/>
      <c r="E381" s="56"/>
      <c r="F381" s="57"/>
      <c r="G381" s="142">
        <f t="shared" si="5"/>
        <v>0</v>
      </c>
      <c r="H381" s="24"/>
      <c r="I381" s="23"/>
    </row>
    <row r="382" spans="1:9" s="8" customFormat="1">
      <c r="A382" s="21"/>
      <c r="B382" s="56"/>
      <c r="C382" s="56"/>
      <c r="D382" s="56"/>
      <c r="E382" s="56"/>
      <c r="F382" s="57"/>
      <c r="G382" s="142">
        <f t="shared" si="5"/>
        <v>0</v>
      </c>
      <c r="H382" s="24"/>
      <c r="I382" s="23"/>
    </row>
    <row r="383" spans="1:9" s="8" customFormat="1">
      <c r="A383" s="21"/>
      <c r="B383" s="56"/>
      <c r="C383" s="56"/>
      <c r="D383" s="56"/>
      <c r="E383" s="56"/>
      <c r="F383" s="57"/>
      <c r="G383" s="142">
        <f t="shared" si="5"/>
        <v>0</v>
      </c>
      <c r="H383" s="24"/>
      <c r="I383" s="23"/>
    </row>
    <row r="384" spans="1:9" s="8" customFormat="1">
      <c r="A384" s="21"/>
      <c r="B384" s="56"/>
      <c r="C384" s="56"/>
      <c r="D384" s="56"/>
      <c r="E384" s="56"/>
      <c r="F384" s="57"/>
      <c r="G384" s="142">
        <f t="shared" si="5"/>
        <v>0</v>
      </c>
      <c r="H384" s="24"/>
      <c r="I384" s="23"/>
    </row>
    <row r="385" spans="1:9" s="8" customFormat="1">
      <c r="A385" s="21"/>
      <c r="B385" s="56"/>
      <c r="C385" s="56"/>
      <c r="D385" s="56"/>
      <c r="E385" s="56"/>
      <c r="F385" s="57"/>
      <c r="G385" s="142">
        <f t="shared" ref="G385:G448" si="6">SUM(C385:F385)</f>
        <v>0</v>
      </c>
      <c r="H385" s="24"/>
      <c r="I385" s="23"/>
    </row>
    <row r="386" spans="1:9" s="8" customFormat="1">
      <c r="A386" s="21"/>
      <c r="B386" s="56"/>
      <c r="C386" s="56"/>
      <c r="D386" s="56"/>
      <c r="E386" s="56"/>
      <c r="F386" s="57"/>
      <c r="G386" s="142">
        <f t="shared" si="6"/>
        <v>0</v>
      </c>
      <c r="H386" s="24"/>
      <c r="I386" s="23"/>
    </row>
    <row r="387" spans="1:9" s="8" customFormat="1">
      <c r="A387" s="21"/>
      <c r="B387" s="56"/>
      <c r="C387" s="56"/>
      <c r="D387" s="56"/>
      <c r="E387" s="56"/>
      <c r="F387" s="57"/>
      <c r="G387" s="142">
        <f t="shared" si="6"/>
        <v>0</v>
      </c>
      <c r="H387" s="24"/>
      <c r="I387" s="23"/>
    </row>
    <row r="388" spans="1:9" s="8" customFormat="1">
      <c r="A388" s="21"/>
      <c r="B388" s="56"/>
      <c r="C388" s="56"/>
      <c r="D388" s="56"/>
      <c r="E388" s="56"/>
      <c r="F388" s="57"/>
      <c r="G388" s="142">
        <f t="shared" si="6"/>
        <v>0</v>
      </c>
      <c r="H388" s="24"/>
      <c r="I388" s="23"/>
    </row>
    <row r="389" spans="1:9" s="8" customFormat="1">
      <c r="A389" s="21"/>
      <c r="B389" s="56"/>
      <c r="C389" s="56"/>
      <c r="D389" s="56"/>
      <c r="E389" s="56"/>
      <c r="F389" s="57"/>
      <c r="G389" s="142">
        <f t="shared" si="6"/>
        <v>0</v>
      </c>
      <c r="H389" s="24"/>
      <c r="I389" s="23"/>
    </row>
    <row r="390" spans="1:9" s="8" customFormat="1">
      <c r="A390" s="21"/>
      <c r="B390" s="56"/>
      <c r="C390" s="56"/>
      <c r="D390" s="56"/>
      <c r="E390" s="56"/>
      <c r="F390" s="57"/>
      <c r="G390" s="142">
        <f t="shared" si="6"/>
        <v>0</v>
      </c>
      <c r="H390" s="24"/>
      <c r="I390" s="23"/>
    </row>
    <row r="391" spans="1:9" s="8" customFormat="1">
      <c r="A391" s="21"/>
      <c r="B391" s="56"/>
      <c r="C391" s="56"/>
      <c r="D391" s="56"/>
      <c r="E391" s="56"/>
      <c r="F391" s="57"/>
      <c r="G391" s="142">
        <f t="shared" si="6"/>
        <v>0</v>
      </c>
      <c r="H391" s="24"/>
      <c r="I391" s="23"/>
    </row>
    <row r="392" spans="1:9" s="8" customFormat="1">
      <c r="A392" s="21"/>
      <c r="B392" s="56"/>
      <c r="C392" s="56"/>
      <c r="D392" s="56"/>
      <c r="E392" s="56"/>
      <c r="F392" s="57"/>
      <c r="G392" s="142">
        <f t="shared" si="6"/>
        <v>0</v>
      </c>
      <c r="H392" s="24"/>
      <c r="I392" s="23"/>
    </row>
    <row r="393" spans="1:9" s="8" customFormat="1">
      <c r="A393" s="21"/>
      <c r="B393" s="56"/>
      <c r="C393" s="56"/>
      <c r="D393" s="56"/>
      <c r="E393" s="56"/>
      <c r="F393" s="57"/>
      <c r="G393" s="142">
        <f t="shared" si="6"/>
        <v>0</v>
      </c>
      <c r="H393" s="24"/>
      <c r="I393" s="23"/>
    </row>
    <row r="394" spans="1:9" s="8" customFormat="1">
      <c r="A394" s="21"/>
      <c r="B394" s="56"/>
      <c r="C394" s="56"/>
      <c r="D394" s="56"/>
      <c r="E394" s="56"/>
      <c r="F394" s="57"/>
      <c r="G394" s="142">
        <f t="shared" si="6"/>
        <v>0</v>
      </c>
      <c r="H394" s="24"/>
      <c r="I394" s="23"/>
    </row>
    <row r="395" spans="1:9" s="8" customFormat="1">
      <c r="A395" s="21"/>
      <c r="B395" s="56"/>
      <c r="C395" s="56"/>
      <c r="D395" s="56"/>
      <c r="E395" s="56"/>
      <c r="F395" s="57"/>
      <c r="G395" s="142">
        <f t="shared" si="6"/>
        <v>0</v>
      </c>
      <c r="H395" s="24"/>
      <c r="I395" s="23"/>
    </row>
    <row r="396" spans="1:9" s="8" customFormat="1">
      <c r="A396" s="21"/>
      <c r="B396" s="56"/>
      <c r="C396" s="56"/>
      <c r="D396" s="56"/>
      <c r="E396" s="56"/>
      <c r="F396" s="57"/>
      <c r="G396" s="142">
        <f t="shared" si="6"/>
        <v>0</v>
      </c>
      <c r="H396" s="24"/>
      <c r="I396" s="23"/>
    </row>
    <row r="397" spans="1:9" s="8" customFormat="1">
      <c r="A397" s="21"/>
      <c r="B397" s="56"/>
      <c r="C397" s="56"/>
      <c r="D397" s="56"/>
      <c r="E397" s="56"/>
      <c r="F397" s="57"/>
      <c r="G397" s="142">
        <f t="shared" si="6"/>
        <v>0</v>
      </c>
      <c r="H397" s="24"/>
      <c r="I397" s="23"/>
    </row>
    <row r="398" spans="1:9" s="8" customFormat="1">
      <c r="A398" s="21"/>
      <c r="B398" s="56"/>
      <c r="C398" s="56"/>
      <c r="D398" s="56"/>
      <c r="E398" s="56"/>
      <c r="F398" s="57"/>
      <c r="G398" s="142">
        <f t="shared" si="6"/>
        <v>0</v>
      </c>
      <c r="H398" s="24"/>
      <c r="I398" s="23"/>
    </row>
    <row r="399" spans="1:9" s="8" customFormat="1">
      <c r="A399" s="21"/>
      <c r="B399" s="56"/>
      <c r="C399" s="56"/>
      <c r="D399" s="56"/>
      <c r="E399" s="56"/>
      <c r="F399" s="57"/>
      <c r="G399" s="142">
        <f t="shared" si="6"/>
        <v>0</v>
      </c>
      <c r="H399" s="24"/>
      <c r="I399" s="23"/>
    </row>
    <row r="400" spans="1:9" s="8" customFormat="1">
      <c r="A400" s="21"/>
      <c r="B400" s="56"/>
      <c r="C400" s="56"/>
      <c r="D400" s="56"/>
      <c r="E400" s="56"/>
      <c r="F400" s="57"/>
      <c r="G400" s="142">
        <f t="shared" si="6"/>
        <v>0</v>
      </c>
      <c r="H400" s="24"/>
      <c r="I400" s="23"/>
    </row>
    <row r="401" spans="1:9" s="8" customFormat="1">
      <c r="A401" s="21"/>
      <c r="B401" s="56"/>
      <c r="C401" s="56"/>
      <c r="D401" s="56"/>
      <c r="E401" s="56"/>
      <c r="F401" s="57"/>
      <c r="G401" s="142">
        <f t="shared" si="6"/>
        <v>0</v>
      </c>
      <c r="H401" s="24"/>
      <c r="I401" s="23"/>
    </row>
    <row r="402" spans="1:9" s="8" customFormat="1">
      <c r="A402" s="21"/>
      <c r="B402" s="56"/>
      <c r="C402" s="56"/>
      <c r="D402" s="56"/>
      <c r="E402" s="56"/>
      <c r="F402" s="57"/>
      <c r="G402" s="142">
        <f t="shared" si="6"/>
        <v>0</v>
      </c>
      <c r="H402" s="24"/>
      <c r="I402" s="23"/>
    </row>
    <row r="403" spans="1:9" s="8" customFormat="1">
      <c r="A403" s="21"/>
      <c r="B403" s="56"/>
      <c r="C403" s="56"/>
      <c r="D403" s="56"/>
      <c r="E403" s="56"/>
      <c r="F403" s="57"/>
      <c r="G403" s="142">
        <f t="shared" si="6"/>
        <v>0</v>
      </c>
      <c r="H403" s="24"/>
      <c r="I403" s="23"/>
    </row>
    <row r="404" spans="1:9" s="8" customFormat="1">
      <c r="A404" s="21"/>
      <c r="B404" s="56"/>
      <c r="C404" s="56"/>
      <c r="D404" s="56"/>
      <c r="E404" s="56"/>
      <c r="F404" s="57"/>
      <c r="G404" s="142">
        <f t="shared" si="6"/>
        <v>0</v>
      </c>
      <c r="H404" s="24"/>
      <c r="I404" s="23"/>
    </row>
    <row r="405" spans="1:9" s="8" customFormat="1">
      <c r="A405" s="21"/>
      <c r="B405" s="56"/>
      <c r="C405" s="56"/>
      <c r="D405" s="56"/>
      <c r="E405" s="56"/>
      <c r="F405" s="57"/>
      <c r="G405" s="142">
        <f t="shared" si="6"/>
        <v>0</v>
      </c>
      <c r="H405" s="24"/>
      <c r="I405" s="23"/>
    </row>
    <row r="406" spans="1:9" s="8" customFormat="1">
      <c r="A406" s="21"/>
      <c r="B406" s="56"/>
      <c r="C406" s="56"/>
      <c r="D406" s="56"/>
      <c r="E406" s="56"/>
      <c r="F406" s="57"/>
      <c r="G406" s="142">
        <f t="shared" si="6"/>
        <v>0</v>
      </c>
      <c r="H406" s="24"/>
      <c r="I406" s="23"/>
    </row>
    <row r="407" spans="1:9" s="8" customFormat="1">
      <c r="A407" s="21"/>
      <c r="B407" s="56"/>
      <c r="C407" s="56"/>
      <c r="D407" s="56"/>
      <c r="E407" s="56"/>
      <c r="F407" s="57"/>
      <c r="G407" s="142">
        <f t="shared" si="6"/>
        <v>0</v>
      </c>
      <c r="H407" s="24"/>
      <c r="I407" s="23"/>
    </row>
    <row r="408" spans="1:9" s="8" customFormat="1">
      <c r="A408" s="21"/>
      <c r="B408" s="56"/>
      <c r="C408" s="56"/>
      <c r="D408" s="56"/>
      <c r="E408" s="56"/>
      <c r="F408" s="57"/>
      <c r="G408" s="142">
        <f t="shared" si="6"/>
        <v>0</v>
      </c>
      <c r="H408" s="24"/>
      <c r="I408" s="23"/>
    </row>
    <row r="409" spans="1:9" s="8" customFormat="1">
      <c r="A409" s="21"/>
      <c r="B409" s="56"/>
      <c r="C409" s="56"/>
      <c r="D409" s="56"/>
      <c r="E409" s="56"/>
      <c r="F409" s="57"/>
      <c r="G409" s="142">
        <f t="shared" si="6"/>
        <v>0</v>
      </c>
      <c r="H409" s="24"/>
      <c r="I409" s="23"/>
    </row>
    <row r="410" spans="1:9" s="8" customFormat="1">
      <c r="A410" s="21"/>
      <c r="B410" s="56"/>
      <c r="C410" s="56"/>
      <c r="D410" s="56"/>
      <c r="E410" s="56"/>
      <c r="F410" s="57"/>
      <c r="G410" s="142">
        <f t="shared" si="6"/>
        <v>0</v>
      </c>
      <c r="H410" s="24"/>
      <c r="I410" s="23"/>
    </row>
    <row r="411" spans="1:9" s="8" customFormat="1">
      <c r="A411" s="21"/>
      <c r="B411" s="56"/>
      <c r="C411" s="56"/>
      <c r="D411" s="56"/>
      <c r="E411" s="56"/>
      <c r="F411" s="57"/>
      <c r="G411" s="142">
        <f t="shared" si="6"/>
        <v>0</v>
      </c>
      <c r="H411" s="24"/>
      <c r="I411" s="23"/>
    </row>
    <row r="412" spans="1:9" s="8" customFormat="1">
      <c r="A412" s="21"/>
      <c r="B412" s="56"/>
      <c r="C412" s="56"/>
      <c r="D412" s="56"/>
      <c r="E412" s="56"/>
      <c r="F412" s="57"/>
      <c r="G412" s="142">
        <f t="shared" si="6"/>
        <v>0</v>
      </c>
      <c r="H412" s="24"/>
      <c r="I412" s="23"/>
    </row>
    <row r="413" spans="1:9" s="8" customFormat="1">
      <c r="A413" s="21"/>
      <c r="B413" s="56"/>
      <c r="C413" s="56"/>
      <c r="D413" s="56"/>
      <c r="E413" s="56"/>
      <c r="F413" s="57"/>
      <c r="G413" s="142">
        <f t="shared" si="6"/>
        <v>0</v>
      </c>
      <c r="H413" s="24"/>
      <c r="I413" s="23"/>
    </row>
    <row r="414" spans="1:9" s="8" customFormat="1">
      <c r="A414" s="21"/>
      <c r="B414" s="56"/>
      <c r="C414" s="56"/>
      <c r="D414" s="56"/>
      <c r="E414" s="56"/>
      <c r="F414" s="57"/>
      <c r="G414" s="142">
        <f t="shared" si="6"/>
        <v>0</v>
      </c>
      <c r="H414" s="24"/>
      <c r="I414" s="23"/>
    </row>
    <row r="415" spans="1:9" s="8" customFormat="1">
      <c r="A415" s="21"/>
      <c r="B415" s="56"/>
      <c r="C415" s="56"/>
      <c r="D415" s="56"/>
      <c r="E415" s="56"/>
      <c r="F415" s="57"/>
      <c r="G415" s="142">
        <f t="shared" si="6"/>
        <v>0</v>
      </c>
      <c r="H415" s="24"/>
      <c r="I415" s="23"/>
    </row>
    <row r="416" spans="1:9" s="8" customFormat="1">
      <c r="A416" s="21"/>
      <c r="B416" s="56"/>
      <c r="C416" s="56"/>
      <c r="D416" s="56"/>
      <c r="E416" s="56"/>
      <c r="F416" s="57"/>
      <c r="G416" s="142">
        <f t="shared" si="6"/>
        <v>0</v>
      </c>
      <c r="H416" s="24"/>
      <c r="I416" s="23"/>
    </row>
    <row r="417" spans="1:9" s="8" customFormat="1">
      <c r="A417" s="21"/>
      <c r="B417" s="56"/>
      <c r="C417" s="56"/>
      <c r="D417" s="56"/>
      <c r="E417" s="56"/>
      <c r="F417" s="57"/>
      <c r="G417" s="142">
        <f t="shared" si="6"/>
        <v>0</v>
      </c>
      <c r="H417" s="24"/>
      <c r="I417" s="23"/>
    </row>
    <row r="418" spans="1:9" s="8" customFormat="1">
      <c r="A418" s="21"/>
      <c r="B418" s="56"/>
      <c r="C418" s="56"/>
      <c r="D418" s="56"/>
      <c r="E418" s="56"/>
      <c r="F418" s="57"/>
      <c r="G418" s="142">
        <f t="shared" si="6"/>
        <v>0</v>
      </c>
      <c r="H418" s="24"/>
      <c r="I418" s="23"/>
    </row>
    <row r="419" spans="1:9" s="8" customFormat="1">
      <c r="A419" s="21"/>
      <c r="B419" s="56"/>
      <c r="C419" s="56"/>
      <c r="D419" s="56"/>
      <c r="E419" s="56"/>
      <c r="F419" s="57"/>
      <c r="G419" s="142">
        <f t="shared" si="6"/>
        <v>0</v>
      </c>
      <c r="H419" s="24"/>
      <c r="I419" s="23"/>
    </row>
    <row r="420" spans="1:9" s="8" customFormat="1">
      <c r="A420" s="21"/>
      <c r="B420" s="56"/>
      <c r="C420" s="56"/>
      <c r="D420" s="56"/>
      <c r="E420" s="56"/>
      <c r="F420" s="57"/>
      <c r="G420" s="142">
        <f t="shared" si="6"/>
        <v>0</v>
      </c>
      <c r="H420" s="24"/>
      <c r="I420" s="23"/>
    </row>
    <row r="421" spans="1:9" s="8" customFormat="1">
      <c r="A421" s="21"/>
      <c r="B421" s="56"/>
      <c r="C421" s="56"/>
      <c r="D421" s="56"/>
      <c r="E421" s="56"/>
      <c r="F421" s="57"/>
      <c r="G421" s="142">
        <f t="shared" si="6"/>
        <v>0</v>
      </c>
      <c r="H421" s="24"/>
      <c r="I421" s="23"/>
    </row>
    <row r="422" spans="1:9" s="8" customFormat="1">
      <c r="A422" s="21"/>
      <c r="B422" s="56"/>
      <c r="C422" s="56"/>
      <c r="D422" s="56"/>
      <c r="E422" s="56"/>
      <c r="F422" s="57"/>
      <c r="G422" s="142">
        <f t="shared" si="6"/>
        <v>0</v>
      </c>
      <c r="H422" s="24"/>
      <c r="I422" s="23"/>
    </row>
    <row r="423" spans="1:9" s="8" customFormat="1">
      <c r="A423" s="21"/>
      <c r="B423" s="56"/>
      <c r="C423" s="56"/>
      <c r="D423" s="56"/>
      <c r="E423" s="56"/>
      <c r="F423" s="57"/>
      <c r="G423" s="142">
        <f t="shared" si="6"/>
        <v>0</v>
      </c>
      <c r="H423" s="24"/>
      <c r="I423" s="23"/>
    </row>
    <row r="424" spans="1:9" s="8" customFormat="1">
      <c r="A424" s="21"/>
      <c r="B424" s="56"/>
      <c r="C424" s="56"/>
      <c r="D424" s="56"/>
      <c r="E424" s="56"/>
      <c r="F424" s="57"/>
      <c r="G424" s="142">
        <f t="shared" si="6"/>
        <v>0</v>
      </c>
      <c r="H424" s="24"/>
      <c r="I424" s="23"/>
    </row>
    <row r="425" spans="1:9" s="8" customFormat="1">
      <c r="A425" s="21"/>
      <c r="B425" s="56"/>
      <c r="C425" s="56"/>
      <c r="D425" s="56"/>
      <c r="E425" s="56"/>
      <c r="F425" s="57"/>
      <c r="G425" s="142">
        <f t="shared" si="6"/>
        <v>0</v>
      </c>
      <c r="H425" s="24"/>
      <c r="I425" s="23"/>
    </row>
    <row r="426" spans="1:9" s="8" customFormat="1">
      <c r="A426" s="21"/>
      <c r="B426" s="56"/>
      <c r="C426" s="56"/>
      <c r="D426" s="56"/>
      <c r="E426" s="56"/>
      <c r="F426" s="57"/>
      <c r="G426" s="142">
        <f t="shared" si="6"/>
        <v>0</v>
      </c>
      <c r="H426" s="24"/>
      <c r="I426" s="23"/>
    </row>
    <row r="427" spans="1:9" s="8" customFormat="1">
      <c r="A427" s="21"/>
      <c r="B427" s="56"/>
      <c r="C427" s="56"/>
      <c r="D427" s="56"/>
      <c r="E427" s="56"/>
      <c r="F427" s="57"/>
      <c r="G427" s="142">
        <f t="shared" si="6"/>
        <v>0</v>
      </c>
      <c r="H427" s="24"/>
      <c r="I427" s="23"/>
    </row>
    <row r="428" spans="1:9" s="8" customFormat="1">
      <c r="A428" s="21"/>
      <c r="B428" s="56"/>
      <c r="C428" s="56"/>
      <c r="D428" s="56"/>
      <c r="E428" s="56"/>
      <c r="F428" s="57"/>
      <c r="G428" s="142">
        <f t="shared" si="6"/>
        <v>0</v>
      </c>
      <c r="H428" s="24"/>
      <c r="I428" s="23"/>
    </row>
    <row r="429" spans="1:9" s="8" customFormat="1">
      <c r="A429" s="21"/>
      <c r="B429" s="56"/>
      <c r="C429" s="56"/>
      <c r="D429" s="56"/>
      <c r="E429" s="56"/>
      <c r="F429" s="57"/>
      <c r="G429" s="142">
        <f t="shared" si="6"/>
        <v>0</v>
      </c>
      <c r="H429" s="24"/>
      <c r="I429" s="23"/>
    </row>
    <row r="430" spans="1:9" s="8" customFormat="1">
      <c r="A430" s="21"/>
      <c r="B430" s="56"/>
      <c r="C430" s="56"/>
      <c r="D430" s="56"/>
      <c r="E430" s="56"/>
      <c r="F430" s="57"/>
      <c r="G430" s="142">
        <f t="shared" si="6"/>
        <v>0</v>
      </c>
      <c r="H430" s="24"/>
      <c r="I430" s="23"/>
    </row>
    <row r="431" spans="1:9" s="8" customFormat="1">
      <c r="A431" s="21"/>
      <c r="B431" s="56"/>
      <c r="C431" s="56"/>
      <c r="D431" s="56"/>
      <c r="E431" s="56"/>
      <c r="F431" s="57"/>
      <c r="G431" s="142">
        <f t="shared" si="6"/>
        <v>0</v>
      </c>
      <c r="H431" s="24"/>
      <c r="I431" s="23"/>
    </row>
    <row r="432" spans="1:9" s="8" customFormat="1">
      <c r="A432" s="21"/>
      <c r="B432" s="56"/>
      <c r="C432" s="56"/>
      <c r="D432" s="56"/>
      <c r="E432" s="56"/>
      <c r="F432" s="57"/>
      <c r="G432" s="142">
        <f t="shared" si="6"/>
        <v>0</v>
      </c>
      <c r="H432" s="24"/>
      <c r="I432" s="23"/>
    </row>
    <row r="433" spans="1:9" s="8" customFormat="1">
      <c r="A433" s="21"/>
      <c r="B433" s="56"/>
      <c r="C433" s="56"/>
      <c r="D433" s="56"/>
      <c r="E433" s="56"/>
      <c r="F433" s="57"/>
      <c r="G433" s="142">
        <f t="shared" si="6"/>
        <v>0</v>
      </c>
      <c r="H433" s="24"/>
      <c r="I433" s="23"/>
    </row>
    <row r="434" spans="1:9" s="8" customFormat="1">
      <c r="A434" s="21"/>
      <c r="B434" s="56"/>
      <c r="C434" s="56"/>
      <c r="D434" s="56"/>
      <c r="E434" s="56"/>
      <c r="F434" s="57"/>
      <c r="G434" s="142">
        <f t="shared" si="6"/>
        <v>0</v>
      </c>
      <c r="H434" s="24"/>
      <c r="I434" s="23"/>
    </row>
    <row r="435" spans="1:9" s="8" customFormat="1">
      <c r="A435" s="21"/>
      <c r="B435" s="56"/>
      <c r="C435" s="56"/>
      <c r="D435" s="56"/>
      <c r="E435" s="56"/>
      <c r="F435" s="57"/>
      <c r="G435" s="142">
        <f t="shared" si="6"/>
        <v>0</v>
      </c>
      <c r="H435" s="24"/>
      <c r="I435" s="23"/>
    </row>
    <row r="436" spans="1:9" s="8" customFormat="1">
      <c r="A436" s="21"/>
      <c r="B436" s="56"/>
      <c r="C436" s="56"/>
      <c r="D436" s="56"/>
      <c r="E436" s="56"/>
      <c r="F436" s="57"/>
      <c r="G436" s="142">
        <f t="shared" si="6"/>
        <v>0</v>
      </c>
      <c r="H436" s="24"/>
      <c r="I436" s="23"/>
    </row>
    <row r="437" spans="1:9" s="8" customFormat="1">
      <c r="A437" s="21"/>
      <c r="B437" s="56"/>
      <c r="C437" s="56"/>
      <c r="D437" s="56"/>
      <c r="E437" s="56"/>
      <c r="F437" s="57"/>
      <c r="G437" s="142">
        <f t="shared" si="6"/>
        <v>0</v>
      </c>
      <c r="H437" s="24"/>
      <c r="I437" s="23"/>
    </row>
    <row r="438" spans="1:9" s="8" customFormat="1">
      <c r="A438" s="21"/>
      <c r="B438" s="56"/>
      <c r="C438" s="56"/>
      <c r="D438" s="56"/>
      <c r="E438" s="56"/>
      <c r="F438" s="57"/>
      <c r="G438" s="142">
        <f t="shared" si="6"/>
        <v>0</v>
      </c>
      <c r="H438" s="24"/>
      <c r="I438" s="23"/>
    </row>
    <row r="439" spans="1:9" s="8" customFormat="1">
      <c r="A439" s="21"/>
      <c r="B439" s="56"/>
      <c r="C439" s="56"/>
      <c r="D439" s="56"/>
      <c r="E439" s="56"/>
      <c r="F439" s="57"/>
      <c r="G439" s="142">
        <f t="shared" si="6"/>
        <v>0</v>
      </c>
      <c r="H439" s="24"/>
      <c r="I439" s="23"/>
    </row>
    <row r="440" spans="1:9" s="8" customFormat="1">
      <c r="A440" s="21"/>
      <c r="B440" s="56"/>
      <c r="C440" s="56"/>
      <c r="D440" s="56"/>
      <c r="E440" s="56"/>
      <c r="F440" s="57"/>
      <c r="G440" s="142">
        <f t="shared" si="6"/>
        <v>0</v>
      </c>
      <c r="H440" s="24"/>
      <c r="I440" s="23"/>
    </row>
    <row r="441" spans="1:9" s="8" customFormat="1">
      <c r="A441" s="21"/>
      <c r="B441" s="56"/>
      <c r="C441" s="56"/>
      <c r="D441" s="56"/>
      <c r="E441" s="56"/>
      <c r="F441" s="57"/>
      <c r="G441" s="142">
        <f t="shared" si="6"/>
        <v>0</v>
      </c>
      <c r="H441" s="24"/>
      <c r="I441" s="23"/>
    </row>
    <row r="442" spans="1:9" s="8" customFormat="1">
      <c r="A442" s="21"/>
      <c r="B442" s="56"/>
      <c r="C442" s="56"/>
      <c r="D442" s="56"/>
      <c r="E442" s="56"/>
      <c r="F442" s="57"/>
      <c r="G442" s="142">
        <f t="shared" si="6"/>
        <v>0</v>
      </c>
      <c r="H442" s="24"/>
      <c r="I442" s="23"/>
    </row>
    <row r="443" spans="1:9" s="8" customFormat="1">
      <c r="A443" s="21"/>
      <c r="B443" s="56"/>
      <c r="C443" s="56"/>
      <c r="D443" s="56"/>
      <c r="E443" s="56"/>
      <c r="F443" s="57"/>
      <c r="G443" s="142">
        <f t="shared" si="6"/>
        <v>0</v>
      </c>
      <c r="H443" s="24"/>
      <c r="I443" s="23"/>
    </row>
    <row r="444" spans="1:9" s="8" customFormat="1">
      <c r="A444" s="21"/>
      <c r="B444" s="56"/>
      <c r="C444" s="56"/>
      <c r="D444" s="56"/>
      <c r="E444" s="56"/>
      <c r="F444" s="57"/>
      <c r="G444" s="142">
        <f t="shared" si="6"/>
        <v>0</v>
      </c>
      <c r="H444" s="24"/>
      <c r="I444" s="23"/>
    </row>
    <row r="445" spans="1:9" s="8" customFormat="1">
      <c r="A445" s="21"/>
      <c r="B445" s="56"/>
      <c r="C445" s="56"/>
      <c r="D445" s="56"/>
      <c r="E445" s="56"/>
      <c r="F445" s="57"/>
      <c r="G445" s="142">
        <f t="shared" si="6"/>
        <v>0</v>
      </c>
      <c r="H445" s="24"/>
      <c r="I445" s="23"/>
    </row>
    <row r="446" spans="1:9" s="8" customFormat="1">
      <c r="A446" s="21"/>
      <c r="B446" s="56"/>
      <c r="C446" s="56"/>
      <c r="D446" s="56"/>
      <c r="E446" s="56"/>
      <c r="F446" s="57"/>
      <c r="G446" s="142">
        <f t="shared" si="6"/>
        <v>0</v>
      </c>
      <c r="H446" s="24"/>
      <c r="I446" s="23"/>
    </row>
    <row r="447" spans="1:9" s="8" customFormat="1">
      <c r="A447" s="21"/>
      <c r="B447" s="56"/>
      <c r="C447" s="56"/>
      <c r="D447" s="56"/>
      <c r="E447" s="56"/>
      <c r="F447" s="57"/>
      <c r="G447" s="142">
        <f t="shared" si="6"/>
        <v>0</v>
      </c>
      <c r="H447" s="24"/>
      <c r="I447" s="23"/>
    </row>
    <row r="448" spans="1:9" s="8" customFormat="1">
      <c r="A448" s="21"/>
      <c r="B448" s="56"/>
      <c r="C448" s="56"/>
      <c r="D448" s="56"/>
      <c r="E448" s="56"/>
      <c r="F448" s="57"/>
      <c r="G448" s="142">
        <f t="shared" si="6"/>
        <v>0</v>
      </c>
      <c r="H448" s="24"/>
      <c r="I448" s="23"/>
    </row>
    <row r="449" spans="1:9" s="8" customFormat="1">
      <c r="A449" s="21"/>
      <c r="B449" s="56"/>
      <c r="C449" s="56"/>
      <c r="D449" s="56"/>
      <c r="E449" s="56"/>
      <c r="F449" s="57"/>
      <c r="G449" s="142">
        <f t="shared" ref="G449:G499" si="7">SUM(C449:F449)</f>
        <v>0</v>
      </c>
      <c r="H449" s="24"/>
      <c r="I449" s="23"/>
    </row>
    <row r="450" spans="1:9" s="8" customFormat="1">
      <c r="A450" s="21"/>
      <c r="B450" s="56"/>
      <c r="C450" s="56"/>
      <c r="D450" s="56"/>
      <c r="E450" s="56"/>
      <c r="F450" s="57"/>
      <c r="G450" s="142">
        <f t="shared" si="7"/>
        <v>0</v>
      </c>
      <c r="H450" s="24"/>
      <c r="I450" s="23"/>
    </row>
    <row r="451" spans="1:9" s="8" customFormat="1">
      <c r="A451" s="21"/>
      <c r="B451" s="56"/>
      <c r="C451" s="56"/>
      <c r="D451" s="56"/>
      <c r="E451" s="56"/>
      <c r="F451" s="57"/>
      <c r="G451" s="142">
        <f t="shared" si="7"/>
        <v>0</v>
      </c>
      <c r="H451" s="24"/>
      <c r="I451" s="23"/>
    </row>
    <row r="452" spans="1:9" s="8" customFormat="1">
      <c r="A452" s="21"/>
      <c r="B452" s="56"/>
      <c r="C452" s="56"/>
      <c r="D452" s="56"/>
      <c r="E452" s="56"/>
      <c r="F452" s="57"/>
      <c r="G452" s="142">
        <f t="shared" si="7"/>
        <v>0</v>
      </c>
      <c r="H452" s="24"/>
      <c r="I452" s="23"/>
    </row>
    <row r="453" spans="1:9" s="8" customFormat="1">
      <c r="A453" s="21"/>
      <c r="B453" s="56"/>
      <c r="C453" s="56"/>
      <c r="D453" s="56"/>
      <c r="E453" s="56"/>
      <c r="F453" s="57"/>
      <c r="G453" s="142">
        <f t="shared" si="7"/>
        <v>0</v>
      </c>
      <c r="H453" s="24"/>
      <c r="I453" s="23"/>
    </row>
    <row r="454" spans="1:9" s="8" customFormat="1">
      <c r="A454" s="21"/>
      <c r="B454" s="56"/>
      <c r="C454" s="56"/>
      <c r="D454" s="56"/>
      <c r="E454" s="56"/>
      <c r="F454" s="57"/>
      <c r="G454" s="142">
        <f t="shared" si="7"/>
        <v>0</v>
      </c>
      <c r="H454" s="24"/>
      <c r="I454" s="23"/>
    </row>
    <row r="455" spans="1:9" s="8" customFormat="1">
      <c r="A455" s="21"/>
      <c r="B455" s="56"/>
      <c r="C455" s="56"/>
      <c r="D455" s="56"/>
      <c r="E455" s="56"/>
      <c r="F455" s="57"/>
      <c r="G455" s="142">
        <f t="shared" si="7"/>
        <v>0</v>
      </c>
      <c r="H455" s="24"/>
      <c r="I455" s="23"/>
    </row>
    <row r="456" spans="1:9" s="8" customFormat="1">
      <c r="A456" s="21"/>
      <c r="B456" s="56"/>
      <c r="C456" s="56"/>
      <c r="D456" s="56"/>
      <c r="E456" s="56"/>
      <c r="F456" s="57"/>
      <c r="G456" s="142">
        <f t="shared" si="7"/>
        <v>0</v>
      </c>
      <c r="H456" s="24"/>
      <c r="I456" s="23"/>
    </row>
    <row r="457" spans="1:9" s="8" customFormat="1">
      <c r="A457" s="21"/>
      <c r="B457" s="56"/>
      <c r="C457" s="56"/>
      <c r="D457" s="56"/>
      <c r="E457" s="56"/>
      <c r="F457" s="57"/>
      <c r="G457" s="142">
        <f t="shared" si="7"/>
        <v>0</v>
      </c>
      <c r="H457" s="24"/>
      <c r="I457" s="23"/>
    </row>
    <row r="458" spans="1:9" s="8" customFormat="1">
      <c r="A458" s="21"/>
      <c r="B458" s="56"/>
      <c r="C458" s="56"/>
      <c r="D458" s="56"/>
      <c r="E458" s="56"/>
      <c r="F458" s="57"/>
      <c r="G458" s="142">
        <f t="shared" si="7"/>
        <v>0</v>
      </c>
      <c r="H458" s="24"/>
      <c r="I458" s="23"/>
    </row>
    <row r="459" spans="1:9" s="8" customFormat="1">
      <c r="A459" s="21"/>
      <c r="B459" s="56"/>
      <c r="C459" s="56"/>
      <c r="D459" s="56"/>
      <c r="E459" s="56"/>
      <c r="F459" s="57"/>
      <c r="G459" s="142">
        <f t="shared" si="7"/>
        <v>0</v>
      </c>
      <c r="H459" s="24"/>
      <c r="I459" s="23"/>
    </row>
    <row r="460" spans="1:9" s="8" customFormat="1">
      <c r="A460" s="21"/>
      <c r="B460" s="56"/>
      <c r="C460" s="56"/>
      <c r="D460" s="56"/>
      <c r="E460" s="56"/>
      <c r="F460" s="57"/>
      <c r="G460" s="142">
        <f t="shared" si="7"/>
        <v>0</v>
      </c>
      <c r="H460" s="24"/>
      <c r="I460" s="23"/>
    </row>
    <row r="461" spans="1:9" s="8" customFormat="1">
      <c r="A461" s="21"/>
      <c r="B461" s="56"/>
      <c r="C461" s="56"/>
      <c r="D461" s="56"/>
      <c r="E461" s="56"/>
      <c r="F461" s="57"/>
      <c r="G461" s="142">
        <f t="shared" si="7"/>
        <v>0</v>
      </c>
      <c r="H461" s="24"/>
      <c r="I461" s="23"/>
    </row>
    <row r="462" spans="1:9" s="8" customFormat="1">
      <c r="A462" s="21"/>
      <c r="B462" s="56"/>
      <c r="C462" s="56"/>
      <c r="D462" s="56"/>
      <c r="E462" s="56"/>
      <c r="F462" s="57"/>
      <c r="G462" s="142">
        <f t="shared" si="7"/>
        <v>0</v>
      </c>
      <c r="H462" s="24"/>
      <c r="I462" s="23"/>
    </row>
    <row r="463" spans="1:9" s="8" customFormat="1">
      <c r="A463" s="21"/>
      <c r="B463" s="56"/>
      <c r="C463" s="56"/>
      <c r="D463" s="56"/>
      <c r="E463" s="56"/>
      <c r="F463" s="57"/>
      <c r="G463" s="142">
        <f t="shared" si="7"/>
        <v>0</v>
      </c>
      <c r="H463" s="24"/>
      <c r="I463" s="23"/>
    </row>
    <row r="464" spans="1:9" s="8" customFormat="1">
      <c r="A464" s="21"/>
      <c r="B464" s="56"/>
      <c r="C464" s="56"/>
      <c r="D464" s="56"/>
      <c r="E464" s="56"/>
      <c r="F464" s="57"/>
      <c r="G464" s="142">
        <f t="shared" si="7"/>
        <v>0</v>
      </c>
      <c r="H464" s="24"/>
      <c r="I464" s="23"/>
    </row>
    <row r="465" spans="1:9" s="8" customFormat="1">
      <c r="A465" s="21"/>
      <c r="B465" s="56"/>
      <c r="C465" s="56"/>
      <c r="D465" s="56"/>
      <c r="E465" s="56"/>
      <c r="F465" s="57"/>
      <c r="G465" s="142">
        <f t="shared" si="7"/>
        <v>0</v>
      </c>
      <c r="H465" s="24"/>
      <c r="I465" s="23"/>
    </row>
    <row r="466" spans="1:9" s="8" customFormat="1">
      <c r="A466" s="21"/>
      <c r="B466" s="56"/>
      <c r="C466" s="56"/>
      <c r="D466" s="56"/>
      <c r="E466" s="56"/>
      <c r="F466" s="57"/>
      <c r="G466" s="142">
        <f t="shared" si="7"/>
        <v>0</v>
      </c>
      <c r="H466" s="24"/>
      <c r="I466" s="23"/>
    </row>
    <row r="467" spans="1:9" s="8" customFormat="1">
      <c r="A467" s="21"/>
      <c r="B467" s="56"/>
      <c r="C467" s="56"/>
      <c r="D467" s="56"/>
      <c r="E467" s="56"/>
      <c r="F467" s="57"/>
      <c r="G467" s="142">
        <f t="shared" si="7"/>
        <v>0</v>
      </c>
      <c r="H467" s="24"/>
      <c r="I467" s="23"/>
    </row>
    <row r="468" spans="1:9" s="8" customFormat="1">
      <c r="A468" s="21"/>
      <c r="B468" s="56"/>
      <c r="C468" s="56"/>
      <c r="D468" s="56"/>
      <c r="E468" s="56"/>
      <c r="F468" s="57"/>
      <c r="G468" s="142">
        <f t="shared" si="7"/>
        <v>0</v>
      </c>
      <c r="H468" s="24"/>
      <c r="I468" s="23"/>
    </row>
    <row r="469" spans="1:9" s="8" customFormat="1">
      <c r="A469" s="21"/>
      <c r="B469" s="56"/>
      <c r="C469" s="56"/>
      <c r="D469" s="56"/>
      <c r="E469" s="56"/>
      <c r="F469" s="57"/>
      <c r="G469" s="142">
        <f t="shared" si="7"/>
        <v>0</v>
      </c>
      <c r="H469" s="24"/>
      <c r="I469" s="23"/>
    </row>
    <row r="470" spans="1:9" s="8" customFormat="1">
      <c r="A470" s="21"/>
      <c r="B470" s="56"/>
      <c r="C470" s="56"/>
      <c r="D470" s="56"/>
      <c r="E470" s="56"/>
      <c r="F470" s="57"/>
      <c r="G470" s="142">
        <f t="shared" si="7"/>
        <v>0</v>
      </c>
      <c r="H470" s="24"/>
      <c r="I470" s="23"/>
    </row>
    <row r="471" spans="1:9" s="8" customFormat="1">
      <c r="A471" s="21"/>
      <c r="B471" s="56"/>
      <c r="C471" s="56"/>
      <c r="D471" s="56"/>
      <c r="E471" s="56"/>
      <c r="F471" s="57"/>
      <c r="G471" s="142">
        <f t="shared" si="7"/>
        <v>0</v>
      </c>
      <c r="H471" s="24"/>
      <c r="I471" s="23"/>
    </row>
    <row r="472" spans="1:9" s="8" customFormat="1">
      <c r="A472" s="21"/>
      <c r="B472" s="56"/>
      <c r="C472" s="56"/>
      <c r="D472" s="56"/>
      <c r="E472" s="56"/>
      <c r="F472" s="57"/>
      <c r="G472" s="142">
        <f t="shared" si="7"/>
        <v>0</v>
      </c>
      <c r="H472" s="24"/>
      <c r="I472" s="23"/>
    </row>
    <row r="473" spans="1:9" s="8" customFormat="1">
      <c r="A473" s="21"/>
      <c r="B473" s="56"/>
      <c r="C473" s="56"/>
      <c r="D473" s="56"/>
      <c r="E473" s="56"/>
      <c r="F473" s="57"/>
      <c r="G473" s="142">
        <f t="shared" si="7"/>
        <v>0</v>
      </c>
      <c r="H473" s="24"/>
      <c r="I473" s="23"/>
    </row>
    <row r="474" spans="1:9" s="8" customFormat="1">
      <c r="A474" s="21"/>
      <c r="B474" s="56"/>
      <c r="C474" s="56"/>
      <c r="D474" s="56"/>
      <c r="E474" s="56"/>
      <c r="F474" s="57"/>
      <c r="G474" s="142">
        <f t="shared" si="7"/>
        <v>0</v>
      </c>
      <c r="H474" s="24"/>
      <c r="I474" s="23"/>
    </row>
    <row r="475" spans="1:9" s="8" customFormat="1">
      <c r="A475" s="21"/>
      <c r="B475" s="56"/>
      <c r="C475" s="56"/>
      <c r="D475" s="56"/>
      <c r="E475" s="56"/>
      <c r="F475" s="57"/>
      <c r="G475" s="142">
        <f t="shared" si="7"/>
        <v>0</v>
      </c>
      <c r="H475" s="24"/>
      <c r="I475" s="23"/>
    </row>
    <row r="476" spans="1:9" s="8" customFormat="1">
      <c r="A476" s="21"/>
      <c r="B476" s="56"/>
      <c r="C476" s="56"/>
      <c r="D476" s="56"/>
      <c r="E476" s="56"/>
      <c r="F476" s="57"/>
      <c r="G476" s="142">
        <f t="shared" si="7"/>
        <v>0</v>
      </c>
      <c r="H476" s="24"/>
      <c r="I476" s="23"/>
    </row>
    <row r="477" spans="1:9" s="8" customFormat="1">
      <c r="A477" s="21"/>
      <c r="B477" s="56"/>
      <c r="C477" s="56"/>
      <c r="D477" s="56"/>
      <c r="E477" s="56"/>
      <c r="F477" s="57"/>
      <c r="G477" s="142">
        <f t="shared" si="7"/>
        <v>0</v>
      </c>
      <c r="H477" s="24"/>
      <c r="I477" s="23"/>
    </row>
    <row r="478" spans="1:9" s="8" customFormat="1">
      <c r="A478" s="21"/>
      <c r="B478" s="56"/>
      <c r="C478" s="56"/>
      <c r="D478" s="56"/>
      <c r="E478" s="56"/>
      <c r="F478" s="57"/>
      <c r="G478" s="142">
        <f t="shared" si="7"/>
        <v>0</v>
      </c>
      <c r="H478" s="24"/>
      <c r="I478" s="23"/>
    </row>
    <row r="479" spans="1:9" s="8" customFormat="1">
      <c r="A479" s="21"/>
      <c r="B479" s="56"/>
      <c r="C479" s="56"/>
      <c r="D479" s="56"/>
      <c r="E479" s="56"/>
      <c r="F479" s="57"/>
      <c r="G479" s="142">
        <f t="shared" si="7"/>
        <v>0</v>
      </c>
      <c r="H479" s="24"/>
      <c r="I479" s="23"/>
    </row>
    <row r="480" spans="1:9" s="8" customFormat="1">
      <c r="A480" s="21"/>
      <c r="B480" s="56"/>
      <c r="C480" s="56"/>
      <c r="D480" s="56"/>
      <c r="E480" s="56"/>
      <c r="F480" s="57"/>
      <c r="G480" s="142">
        <f t="shared" si="7"/>
        <v>0</v>
      </c>
      <c r="H480" s="24"/>
      <c r="I480" s="23"/>
    </row>
    <row r="481" spans="1:9" s="8" customFormat="1">
      <c r="A481" s="21"/>
      <c r="B481" s="56"/>
      <c r="C481" s="56"/>
      <c r="D481" s="56"/>
      <c r="E481" s="56"/>
      <c r="F481" s="57"/>
      <c r="G481" s="142">
        <f t="shared" si="7"/>
        <v>0</v>
      </c>
      <c r="H481" s="24"/>
      <c r="I481" s="23"/>
    </row>
    <row r="482" spans="1:9" s="8" customFormat="1">
      <c r="A482" s="21"/>
      <c r="B482" s="56"/>
      <c r="C482" s="56"/>
      <c r="D482" s="56"/>
      <c r="E482" s="56"/>
      <c r="F482" s="57"/>
      <c r="G482" s="142">
        <f t="shared" si="7"/>
        <v>0</v>
      </c>
      <c r="H482" s="24"/>
      <c r="I482" s="23"/>
    </row>
    <row r="483" spans="1:9" s="8" customFormat="1">
      <c r="A483" s="21"/>
      <c r="B483" s="56"/>
      <c r="C483" s="56"/>
      <c r="D483" s="56"/>
      <c r="E483" s="56"/>
      <c r="F483" s="57"/>
      <c r="G483" s="142">
        <f t="shared" si="7"/>
        <v>0</v>
      </c>
      <c r="H483" s="24"/>
      <c r="I483" s="23"/>
    </row>
    <row r="484" spans="1:9" s="8" customFormat="1">
      <c r="A484" s="21"/>
      <c r="B484" s="56"/>
      <c r="C484" s="56"/>
      <c r="D484" s="56"/>
      <c r="E484" s="56"/>
      <c r="F484" s="57"/>
      <c r="G484" s="142">
        <f t="shared" si="7"/>
        <v>0</v>
      </c>
      <c r="H484" s="24"/>
      <c r="I484" s="23"/>
    </row>
    <row r="485" spans="1:9" s="8" customFormat="1">
      <c r="A485" s="21"/>
      <c r="B485" s="56"/>
      <c r="C485" s="56"/>
      <c r="D485" s="56"/>
      <c r="E485" s="56"/>
      <c r="F485" s="57"/>
      <c r="G485" s="142">
        <f t="shared" si="7"/>
        <v>0</v>
      </c>
      <c r="H485" s="24"/>
      <c r="I485" s="23"/>
    </row>
    <row r="486" spans="1:9" s="8" customFormat="1">
      <c r="A486" s="21"/>
      <c r="B486" s="56"/>
      <c r="C486" s="56"/>
      <c r="D486" s="56"/>
      <c r="E486" s="56"/>
      <c r="F486" s="57"/>
      <c r="G486" s="142">
        <f t="shared" si="7"/>
        <v>0</v>
      </c>
      <c r="H486" s="24"/>
      <c r="I486" s="23"/>
    </row>
    <row r="487" spans="1:9" s="8" customFormat="1">
      <c r="A487" s="21"/>
      <c r="B487" s="56"/>
      <c r="C487" s="56"/>
      <c r="D487" s="56"/>
      <c r="E487" s="56"/>
      <c r="F487" s="57"/>
      <c r="G487" s="142">
        <f t="shared" si="7"/>
        <v>0</v>
      </c>
      <c r="H487" s="24"/>
      <c r="I487" s="23"/>
    </row>
    <row r="488" spans="1:9" s="8" customFormat="1">
      <c r="A488" s="21"/>
      <c r="B488" s="56"/>
      <c r="C488" s="56"/>
      <c r="D488" s="56"/>
      <c r="E488" s="56"/>
      <c r="F488" s="57"/>
      <c r="G488" s="142">
        <f t="shared" si="7"/>
        <v>0</v>
      </c>
      <c r="H488" s="24"/>
      <c r="I488" s="23"/>
    </row>
    <row r="489" spans="1:9" s="8" customFormat="1">
      <c r="A489" s="21"/>
      <c r="B489" s="56"/>
      <c r="C489" s="56"/>
      <c r="D489" s="56"/>
      <c r="E489" s="56"/>
      <c r="F489" s="57"/>
      <c r="G489" s="142">
        <f t="shared" si="7"/>
        <v>0</v>
      </c>
      <c r="H489" s="24"/>
      <c r="I489" s="23"/>
    </row>
    <row r="490" spans="1:9" s="8" customFormat="1">
      <c r="A490" s="21"/>
      <c r="B490" s="56"/>
      <c r="C490" s="56"/>
      <c r="D490" s="56"/>
      <c r="E490" s="56"/>
      <c r="F490" s="57"/>
      <c r="G490" s="142">
        <f t="shared" si="7"/>
        <v>0</v>
      </c>
      <c r="H490" s="24"/>
      <c r="I490" s="23"/>
    </row>
    <row r="491" spans="1:9" s="8" customFormat="1">
      <c r="A491" s="21"/>
      <c r="B491" s="56"/>
      <c r="C491" s="56"/>
      <c r="D491" s="56"/>
      <c r="E491" s="56"/>
      <c r="F491" s="57"/>
      <c r="G491" s="142">
        <f t="shared" si="7"/>
        <v>0</v>
      </c>
      <c r="H491" s="24"/>
      <c r="I491" s="23"/>
    </row>
    <row r="492" spans="1:9" s="8" customFormat="1">
      <c r="A492" s="21"/>
      <c r="B492" s="56"/>
      <c r="C492" s="56"/>
      <c r="D492" s="56"/>
      <c r="E492" s="56"/>
      <c r="F492" s="57"/>
      <c r="G492" s="142">
        <f t="shared" si="7"/>
        <v>0</v>
      </c>
      <c r="H492" s="24"/>
      <c r="I492" s="23"/>
    </row>
    <row r="493" spans="1:9" s="8" customFormat="1">
      <c r="A493" s="21"/>
      <c r="B493" s="56"/>
      <c r="C493" s="56"/>
      <c r="D493" s="56"/>
      <c r="E493" s="56"/>
      <c r="F493" s="57"/>
      <c r="G493" s="142">
        <f t="shared" si="7"/>
        <v>0</v>
      </c>
      <c r="H493" s="24"/>
      <c r="I493" s="23"/>
    </row>
    <row r="494" spans="1:9" s="8" customFormat="1">
      <c r="A494" s="21"/>
      <c r="B494" s="56"/>
      <c r="C494" s="56"/>
      <c r="D494" s="56"/>
      <c r="E494" s="56"/>
      <c r="F494" s="57"/>
      <c r="G494" s="142">
        <f t="shared" si="7"/>
        <v>0</v>
      </c>
      <c r="H494" s="24"/>
      <c r="I494" s="23"/>
    </row>
    <row r="495" spans="1:9" s="8" customFormat="1">
      <c r="A495" s="21"/>
      <c r="B495" s="56"/>
      <c r="C495" s="56"/>
      <c r="D495" s="56"/>
      <c r="E495" s="56"/>
      <c r="F495" s="57"/>
      <c r="G495" s="142">
        <f t="shared" si="7"/>
        <v>0</v>
      </c>
      <c r="H495" s="24"/>
      <c r="I495" s="23"/>
    </row>
    <row r="496" spans="1:9" s="8" customFormat="1">
      <c r="A496" s="21"/>
      <c r="B496" s="56"/>
      <c r="C496" s="56"/>
      <c r="D496" s="56"/>
      <c r="E496" s="56"/>
      <c r="F496" s="57"/>
      <c r="G496" s="142">
        <f t="shared" si="7"/>
        <v>0</v>
      </c>
      <c r="H496" s="24"/>
      <c r="I496" s="23"/>
    </row>
    <row r="497" spans="1:9" s="8" customFormat="1">
      <c r="A497" s="21"/>
      <c r="B497" s="56"/>
      <c r="C497" s="56"/>
      <c r="D497" s="56"/>
      <c r="E497" s="56"/>
      <c r="F497" s="57"/>
      <c r="G497" s="142">
        <f t="shared" si="7"/>
        <v>0</v>
      </c>
      <c r="H497" s="24"/>
      <c r="I497" s="23"/>
    </row>
    <row r="498" spans="1:9" s="8" customFormat="1">
      <c r="A498" s="21"/>
      <c r="B498" s="56"/>
      <c r="C498" s="56"/>
      <c r="D498" s="56"/>
      <c r="E498" s="56"/>
      <c r="F498" s="57"/>
      <c r="G498" s="142">
        <f t="shared" si="7"/>
        <v>0</v>
      </c>
      <c r="H498" s="24"/>
      <c r="I498" s="23"/>
    </row>
    <row r="499" spans="1:9" s="8" customFormat="1">
      <c r="A499" s="21"/>
      <c r="B499" s="56"/>
      <c r="C499" s="56"/>
      <c r="D499" s="56"/>
      <c r="E499" s="56"/>
      <c r="F499" s="57"/>
      <c r="G499" s="142">
        <f t="shared" si="7"/>
        <v>0</v>
      </c>
      <c r="H499" s="24"/>
      <c r="I499" s="23"/>
    </row>
    <row r="500" spans="1:9" s="8" customFormat="1">
      <c r="A500" s="59"/>
      <c r="B500" s="60"/>
      <c r="C500" s="60"/>
      <c r="D500" s="60"/>
      <c r="E500" s="60"/>
      <c r="F500" s="61"/>
      <c r="G500" s="62"/>
      <c r="H500" s="62"/>
      <c r="I500" s="63"/>
    </row>
    <row r="501" spans="1:9"/>
    <row r="502" spans="1:9"/>
    <row r="503" spans="1:9"/>
    <row r="504" spans="1:9"/>
    <row r="505" spans="1:9"/>
    <row r="506" spans="1:9"/>
    <row r="507" spans="1:9"/>
  </sheetData>
  <mergeCells count="5">
    <mergeCell ref="A1:B1"/>
    <mergeCell ref="A2:B2"/>
    <mergeCell ref="A3:B3"/>
    <mergeCell ref="A4:B4"/>
    <mergeCell ref="C1:F4"/>
  </mergeCells>
  <conditionalFormatting sqref="A7:C500 E7:F500">
    <cfRule type="expression" dxfId="3" priority="4" stopIfTrue="1">
      <formula>AND(ISTEXT(#REF!)=TRUE,ISTEXT(A7)=FALSE)</formula>
    </cfRule>
  </conditionalFormatting>
  <conditionalFormatting sqref="D7:D500">
    <cfRule type="expression" dxfId="2" priority="1" stopIfTrue="1">
      <formula>AND(ISTEXT(#REF!)=TRUE,ISTEXT(D7)=FALSE)</formula>
    </cfRule>
  </conditionalFormatting>
  <conditionalFormatting sqref="G7:G499">
    <cfRule type="expression" dxfId="1" priority="5" stopIfTrue="1">
      <formula>AND(ISBLANK($G$7),ISBLANK(#REF!)="false")</formula>
    </cfRule>
  </conditionalFormatting>
  <conditionalFormatting sqref="G7:H500">
    <cfRule type="expression" dxfId="0" priority="3" stopIfTrue="1">
      <formula>AND(ISTEXT(#REF!)=TRUE,G7&lt;&gt;"318",#REF!="equipment (0730)",ISTEXT(G7)=TRUE)</formula>
    </cfRule>
  </conditionalFormatting>
  <dataValidations count="3">
    <dataValidation allowBlank="1" showInputMessage="1" showErrorMessage="1" prompt="Enter original budgeted amount in this column only.  Enter whole dollars only." sqref="G6" xr:uid="{B61A803C-5679-40AD-9285-4B731C2DBF2C}"/>
    <dataValidation allowBlank="1" showInputMessage="1" showErrorMessage="1" prompt="Provide a detailed description of the budgeted costs.  Be very specific._x000a_" sqref="I6" xr:uid="{2EDE90DF-B808-4A7F-B86D-92CD6398EE2D}"/>
    <dataValidation type="whole" allowBlank="1" showInputMessage="1" showErrorMessage="1" sqref="G7:G500" xr:uid="{CC313B75-F8F0-490A-A81E-9A5A1474C1D5}">
      <formula1>0</formula1>
      <formula2>999999</formula2>
    </dataValidation>
  </dataValidations>
  <printOptions headings="1" gridLines="1"/>
  <pageMargins left="0.5" right="0.5" top="0.75" bottom="0.75" header="0.5" footer="0.5"/>
  <pageSetup scale="84" orientation="landscape" r:id="rId1"/>
  <headerFooter alignWithMargins="0">
    <oddFooter>&amp;LPage &amp;P of &amp;N&amp;C&amp;D &amp;T&amp;R&amp;A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4"/>
  <sheetViews>
    <sheetView zoomScaleNormal="100" workbookViewId="0">
      <selection activeCell="H26" sqref="H26"/>
    </sheetView>
  </sheetViews>
  <sheetFormatPr defaultColWidth="0" defaultRowHeight="13" zeroHeight="1"/>
  <cols>
    <col min="1" max="1" width="13.54296875" style="12" customWidth="1"/>
    <col min="2" max="2" width="16" style="12" customWidth="1"/>
    <col min="3" max="3" width="20.54296875" style="8" customWidth="1"/>
    <col min="4" max="5" width="23" style="8" customWidth="1"/>
    <col min="6" max="6" width="5.1796875" style="8" customWidth="1"/>
    <col min="7" max="7" width="16" style="8" customWidth="1"/>
    <col min="8" max="8" width="25.453125" style="8" customWidth="1"/>
    <col min="9" max="11" width="12.453125" style="8" hidden="1" customWidth="1"/>
    <col min="12" max="16384" width="14.453125" style="8" hidden="1"/>
  </cols>
  <sheetData>
    <row r="1" spans="1:9" s="27" customFormat="1" ht="18.75" customHeight="1">
      <c r="A1" s="192" t="s">
        <v>536</v>
      </c>
      <c r="B1" s="192"/>
      <c r="C1" s="192"/>
      <c r="D1" s="192"/>
      <c r="E1" s="192"/>
      <c r="F1" s="192"/>
      <c r="G1" s="192"/>
      <c r="H1" s="192"/>
      <c r="I1" s="55"/>
    </row>
    <row r="2" spans="1:9" s="27" customFormat="1" ht="15.5">
      <c r="A2" s="193" t="s">
        <v>533</v>
      </c>
      <c r="B2" s="193"/>
      <c r="C2" s="193"/>
      <c r="D2" s="193"/>
      <c r="E2" s="193"/>
      <c r="F2" s="193"/>
      <c r="G2" s="193"/>
      <c r="H2" s="193"/>
      <c r="I2" s="28"/>
    </row>
    <row r="3" spans="1:9" s="27" customFormat="1">
      <c r="A3" s="12"/>
      <c r="B3" s="12"/>
      <c r="C3" s="29"/>
      <c r="D3" s="8"/>
      <c r="E3" s="30"/>
      <c r="F3" s="8"/>
      <c r="G3" s="8"/>
      <c r="H3" s="8"/>
    </row>
    <row r="4" spans="1:9" s="27" customFormat="1">
      <c r="A4" s="12"/>
      <c r="B4" s="12"/>
      <c r="C4" s="31" t="s">
        <v>258</v>
      </c>
      <c r="D4" s="195" t="s">
        <v>543</v>
      </c>
      <c r="E4" s="195"/>
      <c r="F4" s="8"/>
      <c r="G4" s="8" t="s">
        <v>404</v>
      </c>
      <c r="H4" s="8"/>
    </row>
    <row r="5" spans="1:9" s="27" customFormat="1">
      <c r="A5" s="12"/>
      <c r="B5" s="12"/>
      <c r="C5" s="31" t="s">
        <v>51</v>
      </c>
      <c r="D5" s="196" t="str">
        <f>VLOOKUP(D4,Other!C20:D29,2,FALSE)</f>
        <v>0180</v>
      </c>
      <c r="E5" s="196"/>
      <c r="F5" s="8"/>
      <c r="G5" s="8"/>
      <c r="H5" s="8"/>
    </row>
    <row r="6" spans="1:9" s="27" customFormat="1">
      <c r="A6" s="12"/>
      <c r="B6" s="12"/>
      <c r="C6" s="32" t="s">
        <v>28</v>
      </c>
      <c r="D6" s="197" t="s">
        <v>0</v>
      </c>
      <c r="E6" s="198"/>
      <c r="F6" s="8"/>
      <c r="G6" s="8"/>
      <c r="H6" s="8"/>
    </row>
    <row r="7" spans="1:9" s="27" customFormat="1">
      <c r="A7" s="12"/>
      <c r="B7" s="12"/>
      <c r="C7" s="32" t="s">
        <v>1</v>
      </c>
      <c r="D7" s="199"/>
      <c r="E7" s="200"/>
      <c r="F7" s="8"/>
      <c r="G7" s="8"/>
      <c r="H7" s="8"/>
    </row>
    <row r="8" spans="1:9" s="27" customFormat="1">
      <c r="A8" s="12"/>
      <c r="B8" s="12"/>
      <c r="C8" s="32"/>
      <c r="D8" s="8"/>
      <c r="E8" s="8"/>
      <c r="F8" s="8"/>
      <c r="G8" s="8"/>
      <c r="H8" s="8"/>
    </row>
    <row r="9" spans="1:9" s="27" customFormat="1">
      <c r="A9" s="12"/>
      <c r="B9" s="12"/>
      <c r="C9" s="143"/>
      <c r="D9" s="205" t="s">
        <v>509</v>
      </c>
      <c r="E9" s="205"/>
      <c r="F9" s="143"/>
      <c r="G9" s="37"/>
      <c r="H9" s="8"/>
    </row>
    <row r="10" spans="1:9" s="27" customFormat="1">
      <c r="A10" s="12"/>
      <c r="B10" s="12"/>
      <c r="C10" s="32" t="s">
        <v>2</v>
      </c>
      <c r="D10" s="201"/>
      <c r="E10" s="201"/>
      <c r="F10" s="36"/>
      <c r="G10" s="35"/>
      <c r="H10" s="8"/>
    </row>
    <row r="11" spans="1:9" s="27" customFormat="1">
      <c r="A11" s="12"/>
      <c r="B11" s="12"/>
      <c r="C11" s="32" t="s">
        <v>3</v>
      </c>
      <c r="D11" s="201"/>
      <c r="E11" s="201"/>
      <c r="F11" s="36"/>
      <c r="G11" s="35"/>
      <c r="H11" s="8"/>
    </row>
    <row r="12" spans="1:9" s="27" customFormat="1">
      <c r="A12" s="12"/>
      <c r="B12" s="12"/>
      <c r="C12" s="32" t="s">
        <v>4</v>
      </c>
      <c r="D12" s="206"/>
      <c r="E12" s="206"/>
      <c r="F12" s="36"/>
      <c r="G12" s="35"/>
      <c r="H12" s="8"/>
    </row>
    <row r="13" spans="1:9">
      <c r="C13" s="32"/>
      <c r="D13" s="12"/>
      <c r="E13" s="12"/>
      <c r="F13" s="12"/>
      <c r="G13" s="12"/>
    </row>
    <row r="14" spans="1:9" s="27" customFormat="1">
      <c r="A14" s="12"/>
      <c r="B14" s="12"/>
      <c r="C14" s="143"/>
      <c r="D14" s="205" t="s">
        <v>392</v>
      </c>
      <c r="E14" s="205"/>
      <c r="F14" s="143"/>
      <c r="G14" s="37"/>
      <c r="H14" s="8"/>
    </row>
    <row r="15" spans="1:9" s="27" customFormat="1">
      <c r="A15" s="12"/>
      <c r="B15" s="12"/>
      <c r="C15" s="32" t="s">
        <v>2</v>
      </c>
      <c r="D15" s="201"/>
      <c r="E15" s="201"/>
      <c r="F15" s="36"/>
      <c r="G15" s="35"/>
      <c r="H15" s="8"/>
    </row>
    <row r="16" spans="1:9" s="27" customFormat="1">
      <c r="A16" s="12"/>
      <c r="B16" s="12"/>
      <c r="C16" s="32" t="s">
        <v>3</v>
      </c>
      <c r="D16" s="201"/>
      <c r="E16" s="201"/>
      <c r="F16" s="36"/>
      <c r="G16" s="35"/>
      <c r="H16" s="8"/>
    </row>
    <row r="17" spans="1:8" s="27" customFormat="1">
      <c r="A17" s="12"/>
      <c r="B17" s="12"/>
      <c r="C17" s="32" t="s">
        <v>4</v>
      </c>
      <c r="D17" s="206"/>
      <c r="E17" s="206"/>
      <c r="F17" s="36"/>
      <c r="G17" s="35"/>
      <c r="H17" s="8"/>
    </row>
    <row r="18" spans="1:8">
      <c r="C18" s="32"/>
      <c r="D18" s="12"/>
      <c r="E18" s="12"/>
      <c r="F18" s="12"/>
      <c r="G18" s="12"/>
    </row>
    <row r="19" spans="1:8" s="27" customFormat="1" hidden="1">
      <c r="A19" s="12"/>
      <c r="B19" s="12"/>
      <c r="C19" s="143"/>
      <c r="D19" s="205" t="s">
        <v>393</v>
      </c>
      <c r="E19" s="205"/>
      <c r="F19" s="143"/>
      <c r="G19" s="37"/>
      <c r="H19" s="8"/>
    </row>
    <row r="20" spans="1:8" s="27" customFormat="1" hidden="1">
      <c r="A20" s="12"/>
      <c r="B20" s="12"/>
      <c r="C20" s="32" t="s">
        <v>2</v>
      </c>
      <c r="D20" s="201"/>
      <c r="E20" s="201"/>
      <c r="F20" s="36"/>
      <c r="G20" s="35"/>
      <c r="H20" s="8"/>
    </row>
    <row r="21" spans="1:8" s="27" customFormat="1" hidden="1">
      <c r="A21" s="12"/>
      <c r="B21" s="12"/>
      <c r="C21" s="32" t="s">
        <v>3</v>
      </c>
      <c r="D21" s="201"/>
      <c r="E21" s="201"/>
      <c r="F21" s="36"/>
      <c r="G21" s="35"/>
      <c r="H21" s="8"/>
    </row>
    <row r="22" spans="1:8" s="27" customFormat="1" hidden="1">
      <c r="A22" s="12"/>
      <c r="B22" s="12"/>
      <c r="C22" s="32" t="s">
        <v>4</v>
      </c>
      <c r="D22" s="206"/>
      <c r="E22" s="206"/>
      <c r="F22" s="36"/>
      <c r="G22" s="35"/>
      <c r="H22" s="8"/>
    </row>
    <row r="23" spans="1:8">
      <c r="C23" s="32"/>
      <c r="D23" s="68"/>
      <c r="E23" s="68"/>
      <c r="F23" s="36"/>
      <c r="G23" s="35"/>
    </row>
    <row r="24" spans="1:8">
      <c r="C24" s="32"/>
      <c r="D24" s="68"/>
      <c r="E24" s="68"/>
      <c r="F24" s="36"/>
      <c r="G24" s="35"/>
    </row>
    <row r="25" spans="1:8">
      <c r="A25" s="194" t="s">
        <v>54</v>
      </c>
      <c r="B25" s="194"/>
      <c r="C25" s="194"/>
      <c r="D25" s="202" t="s">
        <v>551</v>
      </c>
      <c r="E25" s="202"/>
      <c r="F25" s="69"/>
      <c r="G25" s="13"/>
    </row>
    <row r="26" spans="1:8">
      <c r="A26" s="194" t="s">
        <v>537</v>
      </c>
      <c r="B26" s="194"/>
      <c r="C26" s="194"/>
      <c r="D26" s="204" t="s">
        <v>538</v>
      </c>
      <c r="E26" s="204"/>
      <c r="G26" s="39"/>
    </row>
    <row r="27" spans="1:8">
      <c r="C27" s="38"/>
      <c r="D27" s="39"/>
      <c r="E27" s="13"/>
    </row>
    <row r="28" spans="1:8"/>
    <row r="29" spans="1:8" ht="15.5">
      <c r="B29" s="207" t="s">
        <v>401</v>
      </c>
      <c r="C29" s="207"/>
      <c r="D29" s="203">
        <f>'3-Budget Summary'!C27</f>
        <v>0</v>
      </c>
      <c r="E29" s="203"/>
      <c r="H29" s="33"/>
    </row>
    <row r="30" spans="1:8"/>
    <row r="31" spans="1:8"/>
    <row r="32" spans="1:8"/>
    <row r="33"/>
    <row r="34"/>
  </sheetData>
  <sheetProtection algorithmName="SHA-512" hashValue="e9ubnJMz5bp3M55YQ6Pov3jERQgAdVbDT1ms8Nb5yizi7y1hp7w1q86+varn3J3C38K68EAPecVkxrcPXNb3+w==" saltValue="qUQurbIYlOc60t3I3h27nw==" spinCount="100000" sheet="1" objects="1" scenarios="1"/>
  <protectedRanges>
    <protectedRange sqref="E25:E27" name="Range1"/>
  </protectedRanges>
  <mergeCells count="24">
    <mergeCell ref="D29:E29"/>
    <mergeCell ref="D26:E26"/>
    <mergeCell ref="A26:C26"/>
    <mergeCell ref="D9:E9"/>
    <mergeCell ref="D14:E14"/>
    <mergeCell ref="D19:E19"/>
    <mergeCell ref="D12:E12"/>
    <mergeCell ref="B29:C29"/>
    <mergeCell ref="D15:E15"/>
    <mergeCell ref="D17:E17"/>
    <mergeCell ref="D16:E16"/>
    <mergeCell ref="D21:E21"/>
    <mergeCell ref="D22:E22"/>
    <mergeCell ref="A1:H1"/>
    <mergeCell ref="A2:H2"/>
    <mergeCell ref="A25:C25"/>
    <mergeCell ref="D4:E4"/>
    <mergeCell ref="D5:E5"/>
    <mergeCell ref="D6:E6"/>
    <mergeCell ref="D7:E7"/>
    <mergeCell ref="D20:E20"/>
    <mergeCell ref="D25:E25"/>
    <mergeCell ref="D10:E10"/>
    <mergeCell ref="D11:E11"/>
  </mergeCells>
  <phoneticPr fontId="3" type="noConversion"/>
  <dataValidations count="2">
    <dataValidation type="list" allowBlank="1" showInputMessage="1" showErrorMessage="1" sqref="D6" xr:uid="{00000000-0002-0000-0100-000000000000}">
      <formula1>budget</formula1>
    </dataValidation>
    <dataValidation allowBlank="1" showInputMessage="1" showErrorMessage="1" prompt="Enter date as shown in the following example:_x000a_(12/9/2014)" sqref="D7" xr:uid="{00000000-0002-0000-0100-000001000000}"/>
  </dataValidations>
  <pageMargins left="0.5" right="0.5" top="0.75" bottom="0.75" header="0.5" footer="0.5"/>
  <pageSetup scale="98" orientation="landscape" r:id="rId1"/>
  <headerFooter alignWithMargins="0">
    <oddFooter>&amp;LPage &amp;P of &amp;N&amp;C&amp;D &amp;T&amp;R&amp;A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98E116-9995-468F-A6F4-255E187F9AA2}">
          <x14:formula1>
            <xm:f>Other!$C$20:$C$29</xm:f>
          </x14:formula1>
          <xm:sqref>D4:E4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100"/>
  <sheetViews>
    <sheetView zoomScaleNormal="100" workbookViewId="0">
      <pane xSplit="2" ySplit="6" topLeftCell="C7" activePane="bottomRight" state="frozen"/>
      <selection pane="topRight" activeCell="C1" sqref="C1"/>
      <selection pane="bottomLeft" activeCell="A7" sqref="A7"/>
      <selection pane="bottomRight" activeCell="B8" sqref="B8"/>
    </sheetView>
  </sheetViews>
  <sheetFormatPr defaultColWidth="0" defaultRowHeight="13" zeroHeight="1"/>
  <cols>
    <col min="1" max="1" width="36.453125" style="1" bestFit="1" customWidth="1"/>
    <col min="2" max="2" width="58.54296875" style="58" bestFit="1" customWidth="1"/>
    <col min="3" max="3" width="15.1796875" style="58" bestFit="1" customWidth="1"/>
    <col min="4" max="5" width="12.453125" style="58" bestFit="1" customWidth="1"/>
    <col min="6" max="6" width="14.54296875" style="58" bestFit="1" customWidth="1"/>
    <col min="7" max="7" width="12.453125" style="25" bestFit="1" customWidth="1"/>
    <col min="8" max="8" width="13.453125" style="25" bestFit="1" customWidth="1"/>
    <col min="9" max="9" width="13.1796875" style="25" bestFit="1" customWidth="1"/>
    <col min="10" max="10" width="13.1796875" style="25" customWidth="1"/>
    <col min="11" max="11" width="13.453125" style="25" bestFit="1" customWidth="1"/>
    <col min="12" max="12" width="75.453125" style="26" customWidth="1"/>
    <col min="13" max="13" width="3.54296875" style="8" customWidth="1"/>
    <col min="14" max="14" width="0" style="1" hidden="1" customWidth="1"/>
    <col min="15" max="16384" width="39.453125" style="1" hidden="1"/>
  </cols>
  <sheetData>
    <row r="1" spans="1:13" ht="15.5">
      <c r="A1" s="208" t="str">
        <f>'1-Cover Page'!A1:H1</f>
        <v>Colorado Comprehensive Literacy State Development</v>
      </c>
      <c r="B1" s="208"/>
      <c r="C1" s="208"/>
      <c r="D1" s="208"/>
      <c r="E1" s="208"/>
      <c r="F1" s="208"/>
      <c r="G1" s="208"/>
      <c r="H1" s="208"/>
      <c r="I1" s="208"/>
      <c r="J1" s="208"/>
      <c r="K1" s="208"/>
      <c r="L1" s="208"/>
    </row>
    <row r="2" spans="1:13" ht="15.5">
      <c r="A2" s="208" t="str">
        <f>'1-Cover Page'!A2</f>
        <v>Grant Code 5371 Source Code 4000</v>
      </c>
      <c r="B2" s="208"/>
      <c r="C2" s="208"/>
      <c r="D2" s="208"/>
      <c r="E2" s="208"/>
      <c r="F2" s="208"/>
      <c r="G2" s="208"/>
      <c r="H2" s="208"/>
      <c r="I2" s="208"/>
      <c r="J2" s="208"/>
      <c r="K2" s="208"/>
      <c r="L2" s="208"/>
    </row>
    <row r="3" spans="1:13" ht="15.5">
      <c r="A3" s="209" t="s">
        <v>5</v>
      </c>
      <c r="B3" s="209"/>
      <c r="C3" s="209"/>
      <c r="D3" s="209"/>
      <c r="E3" s="209"/>
      <c r="F3" s="209"/>
      <c r="G3" s="209"/>
      <c r="H3" s="209"/>
      <c r="I3" s="209"/>
      <c r="J3" s="209"/>
      <c r="K3" s="209"/>
      <c r="L3" s="209"/>
    </row>
    <row r="4" spans="1:13" ht="16" thickBot="1">
      <c r="A4" s="210" t="str">
        <f>'1-Cover Page'!D4</f>
        <v>Adams Arapahoe 28J</v>
      </c>
      <c r="B4" s="210"/>
      <c r="C4" s="210"/>
      <c r="D4" s="210"/>
      <c r="E4" s="210"/>
      <c r="F4" s="210"/>
      <c r="G4" s="210"/>
      <c r="H4" s="210"/>
      <c r="I4" s="210"/>
      <c r="J4" s="210"/>
      <c r="K4" s="210"/>
      <c r="L4" s="210"/>
    </row>
    <row r="5" spans="1:13" s="11" customFormat="1">
      <c r="A5" s="178">
        <v>1</v>
      </c>
      <c r="B5" s="179">
        <v>2</v>
      </c>
      <c r="C5" s="179">
        <v>3</v>
      </c>
      <c r="D5" s="179">
        <v>4</v>
      </c>
      <c r="E5" s="179">
        <v>5</v>
      </c>
      <c r="F5" s="179">
        <v>6</v>
      </c>
      <c r="G5" s="180">
        <v>7</v>
      </c>
      <c r="H5" s="180">
        <v>8</v>
      </c>
      <c r="I5" s="180">
        <v>9</v>
      </c>
      <c r="J5" s="180">
        <v>10</v>
      </c>
      <c r="K5" s="180">
        <v>11</v>
      </c>
      <c r="L5" s="181">
        <v>12</v>
      </c>
      <c r="M5" s="76"/>
    </row>
    <row r="6" spans="1:13" s="11" customFormat="1" ht="26.15" customHeight="1" thickBot="1">
      <c r="A6" s="183" t="s">
        <v>253</v>
      </c>
      <c r="B6" s="184" t="s">
        <v>6</v>
      </c>
      <c r="C6" s="184" t="s">
        <v>510</v>
      </c>
      <c r="D6" s="184" t="s">
        <v>531</v>
      </c>
      <c r="E6" s="184" t="s">
        <v>532</v>
      </c>
      <c r="F6" s="184" t="s">
        <v>522</v>
      </c>
      <c r="G6" s="182" t="s">
        <v>394</v>
      </c>
      <c r="H6" s="186" t="s">
        <v>565</v>
      </c>
      <c r="I6" s="186" t="s">
        <v>566</v>
      </c>
      <c r="J6" s="187" t="s">
        <v>567</v>
      </c>
      <c r="K6" s="187" t="s">
        <v>568</v>
      </c>
      <c r="L6" s="185" t="s">
        <v>29</v>
      </c>
      <c r="M6" s="76"/>
    </row>
    <row r="7" spans="1:13">
      <c r="A7" s="189" t="s">
        <v>515</v>
      </c>
      <c r="B7" s="190" t="s">
        <v>553</v>
      </c>
      <c r="C7" s="191">
        <v>15</v>
      </c>
      <c r="D7" s="191">
        <v>40</v>
      </c>
      <c r="E7" s="191">
        <v>40</v>
      </c>
      <c r="F7" s="191">
        <v>5</v>
      </c>
      <c r="G7" s="177">
        <f>SUM(C7:F7)</f>
        <v>100</v>
      </c>
      <c r="H7" s="177"/>
      <c r="I7" s="177"/>
      <c r="J7" s="177"/>
      <c r="K7" s="177"/>
      <c r="L7" s="189" t="s">
        <v>563</v>
      </c>
    </row>
    <row r="8" spans="1:13">
      <c r="A8" s="21"/>
      <c r="B8" s="166"/>
      <c r="C8" s="161"/>
      <c r="D8" s="161"/>
      <c r="E8" s="161"/>
      <c r="F8" s="161"/>
      <c r="G8" s="160">
        <f t="shared" ref="G8:G71" si="0">SUM(C8:F8)</f>
        <v>0</v>
      </c>
      <c r="H8" s="173"/>
      <c r="I8" s="173"/>
      <c r="J8" s="173"/>
      <c r="K8" s="174"/>
      <c r="L8" s="21"/>
      <c r="M8" s="36"/>
    </row>
    <row r="9" spans="1:13">
      <c r="A9" s="21"/>
      <c r="B9" s="166"/>
      <c r="C9" s="161"/>
      <c r="D9" s="161"/>
      <c r="E9" s="161"/>
      <c r="F9" s="161"/>
      <c r="G9" s="160">
        <f t="shared" si="0"/>
        <v>0</v>
      </c>
      <c r="H9" s="173"/>
      <c r="I9" s="173"/>
      <c r="J9" s="173"/>
      <c r="K9" s="174"/>
      <c r="L9" s="21"/>
      <c r="M9" s="36"/>
    </row>
    <row r="10" spans="1:13">
      <c r="A10" s="21"/>
      <c r="B10" s="166"/>
      <c r="C10" s="161"/>
      <c r="D10" s="161"/>
      <c r="E10" s="161"/>
      <c r="F10" s="161"/>
      <c r="G10" s="160">
        <f t="shared" si="0"/>
        <v>0</v>
      </c>
      <c r="H10" s="173"/>
      <c r="I10" s="173"/>
      <c r="J10" s="173"/>
      <c r="K10" s="174"/>
      <c r="L10" s="21"/>
      <c r="M10" s="36"/>
    </row>
    <row r="11" spans="1:13">
      <c r="A11" s="21"/>
      <c r="B11" s="166"/>
      <c r="C11" s="161"/>
      <c r="D11" s="161"/>
      <c r="E11" s="161"/>
      <c r="F11" s="161"/>
      <c r="G11" s="160">
        <f t="shared" si="0"/>
        <v>0</v>
      </c>
      <c r="H11" s="173"/>
      <c r="I11" s="173"/>
      <c r="J11" s="173"/>
      <c r="K11" s="174"/>
      <c r="L11" s="21"/>
      <c r="M11" s="36"/>
    </row>
    <row r="12" spans="1:13">
      <c r="A12" s="21"/>
      <c r="B12" s="166"/>
      <c r="C12" s="161"/>
      <c r="D12" s="161"/>
      <c r="E12" s="161"/>
      <c r="F12" s="161"/>
      <c r="G12" s="160">
        <f t="shared" si="0"/>
        <v>0</v>
      </c>
      <c r="H12" s="173"/>
      <c r="I12" s="173"/>
      <c r="J12" s="173"/>
      <c r="K12" s="174"/>
      <c r="L12" s="21"/>
      <c r="M12" s="36"/>
    </row>
    <row r="13" spans="1:13">
      <c r="A13" s="21"/>
      <c r="B13" s="166"/>
      <c r="C13" s="161"/>
      <c r="D13" s="161"/>
      <c r="E13" s="161"/>
      <c r="F13" s="161"/>
      <c r="G13" s="160">
        <f t="shared" si="0"/>
        <v>0</v>
      </c>
      <c r="H13" s="173"/>
      <c r="I13" s="173"/>
      <c r="J13" s="173"/>
      <c r="K13" s="174"/>
      <c r="L13" s="21"/>
      <c r="M13" s="36"/>
    </row>
    <row r="14" spans="1:13">
      <c r="A14" s="21"/>
      <c r="B14" s="166"/>
      <c r="C14" s="161"/>
      <c r="D14" s="161"/>
      <c r="E14" s="161"/>
      <c r="F14" s="161"/>
      <c r="G14" s="160">
        <f t="shared" si="0"/>
        <v>0</v>
      </c>
      <c r="H14" s="173"/>
      <c r="I14" s="173"/>
      <c r="J14" s="173"/>
      <c r="K14" s="174"/>
      <c r="L14" s="21"/>
      <c r="M14" s="36"/>
    </row>
    <row r="15" spans="1:13">
      <c r="A15" s="21"/>
      <c r="B15" s="166"/>
      <c r="C15" s="161"/>
      <c r="D15" s="161"/>
      <c r="E15" s="161"/>
      <c r="F15" s="161"/>
      <c r="G15" s="160">
        <f t="shared" si="0"/>
        <v>0</v>
      </c>
      <c r="H15" s="173"/>
      <c r="I15" s="173"/>
      <c r="J15" s="173"/>
      <c r="K15" s="174"/>
      <c r="L15" s="21"/>
      <c r="M15" s="36"/>
    </row>
    <row r="16" spans="1:13">
      <c r="A16" s="21"/>
      <c r="B16" s="166"/>
      <c r="C16" s="161"/>
      <c r="D16" s="161"/>
      <c r="E16" s="161"/>
      <c r="F16" s="161"/>
      <c r="G16" s="160">
        <f t="shared" si="0"/>
        <v>0</v>
      </c>
      <c r="H16" s="173"/>
      <c r="I16" s="173"/>
      <c r="J16" s="173"/>
      <c r="K16" s="174"/>
      <c r="L16" s="21"/>
      <c r="M16" s="36"/>
    </row>
    <row r="17" spans="1:13">
      <c r="A17" s="21"/>
      <c r="B17" s="166"/>
      <c r="C17" s="161"/>
      <c r="D17" s="161"/>
      <c r="E17" s="161"/>
      <c r="F17" s="161"/>
      <c r="G17" s="160">
        <f t="shared" si="0"/>
        <v>0</v>
      </c>
      <c r="H17" s="173"/>
      <c r="I17" s="173"/>
      <c r="J17" s="173"/>
      <c r="K17" s="174"/>
      <c r="L17" s="21"/>
      <c r="M17" s="36"/>
    </row>
    <row r="18" spans="1:13">
      <c r="A18" s="21"/>
      <c r="B18" s="166"/>
      <c r="C18" s="161"/>
      <c r="D18" s="161"/>
      <c r="E18" s="161"/>
      <c r="F18" s="161"/>
      <c r="G18" s="160">
        <f t="shared" si="0"/>
        <v>0</v>
      </c>
      <c r="H18" s="173"/>
      <c r="I18" s="173"/>
      <c r="J18" s="173"/>
      <c r="K18" s="174"/>
      <c r="L18" s="21"/>
      <c r="M18" s="36"/>
    </row>
    <row r="19" spans="1:13">
      <c r="A19" s="21"/>
      <c r="B19" s="166"/>
      <c r="C19" s="161"/>
      <c r="D19" s="161"/>
      <c r="E19" s="161"/>
      <c r="F19" s="161"/>
      <c r="G19" s="160">
        <f t="shared" si="0"/>
        <v>0</v>
      </c>
      <c r="H19" s="173"/>
      <c r="I19" s="173"/>
      <c r="J19" s="173"/>
      <c r="K19" s="174"/>
      <c r="L19" s="21"/>
      <c r="M19" s="36"/>
    </row>
    <row r="20" spans="1:13">
      <c r="A20" s="21"/>
      <c r="B20" s="166"/>
      <c r="C20" s="161"/>
      <c r="D20" s="161"/>
      <c r="E20" s="161"/>
      <c r="F20" s="161"/>
      <c r="G20" s="160">
        <f t="shared" si="0"/>
        <v>0</v>
      </c>
      <c r="H20" s="173"/>
      <c r="I20" s="173"/>
      <c r="J20" s="173"/>
      <c r="K20" s="174"/>
      <c r="L20" s="21"/>
      <c r="M20" s="36"/>
    </row>
    <row r="21" spans="1:13">
      <c r="A21" s="21"/>
      <c r="B21" s="166"/>
      <c r="C21" s="161"/>
      <c r="D21" s="161"/>
      <c r="E21" s="161"/>
      <c r="F21" s="161"/>
      <c r="G21" s="160">
        <f t="shared" si="0"/>
        <v>0</v>
      </c>
      <c r="H21" s="173"/>
      <c r="I21" s="173"/>
      <c r="J21" s="173"/>
      <c r="K21" s="174"/>
      <c r="L21" s="21"/>
      <c r="M21" s="36"/>
    </row>
    <row r="22" spans="1:13">
      <c r="A22" s="21"/>
      <c r="B22" s="166"/>
      <c r="C22" s="161"/>
      <c r="D22" s="161"/>
      <c r="E22" s="161"/>
      <c r="F22" s="161"/>
      <c r="G22" s="160">
        <f t="shared" si="0"/>
        <v>0</v>
      </c>
      <c r="H22" s="173"/>
      <c r="I22" s="173"/>
      <c r="J22" s="173"/>
      <c r="K22" s="173"/>
      <c r="L22" s="21"/>
      <c r="M22" s="36"/>
    </row>
    <row r="23" spans="1:13">
      <c r="A23" s="21"/>
      <c r="B23" s="166"/>
      <c r="C23" s="161"/>
      <c r="D23" s="161"/>
      <c r="E23" s="161"/>
      <c r="F23" s="161"/>
      <c r="G23" s="160">
        <f t="shared" si="0"/>
        <v>0</v>
      </c>
      <c r="H23" s="173"/>
      <c r="I23" s="173"/>
      <c r="J23" s="173"/>
      <c r="K23" s="174"/>
      <c r="L23" s="21"/>
      <c r="M23" s="36"/>
    </row>
    <row r="24" spans="1:13">
      <c r="A24" s="21"/>
      <c r="B24" s="166"/>
      <c r="C24" s="161"/>
      <c r="D24" s="161"/>
      <c r="E24" s="161"/>
      <c r="F24" s="161"/>
      <c r="G24" s="160">
        <f t="shared" si="0"/>
        <v>0</v>
      </c>
      <c r="H24" s="173"/>
      <c r="I24" s="173"/>
      <c r="J24" s="173"/>
      <c r="K24" s="173"/>
      <c r="L24" s="21"/>
      <c r="M24" s="36"/>
    </row>
    <row r="25" spans="1:13">
      <c r="A25" s="21"/>
      <c r="B25" s="166"/>
      <c r="C25" s="161"/>
      <c r="D25" s="161"/>
      <c r="E25" s="161"/>
      <c r="F25" s="161"/>
      <c r="G25" s="160">
        <f t="shared" si="0"/>
        <v>0</v>
      </c>
      <c r="H25" s="173"/>
      <c r="I25" s="173"/>
      <c r="J25" s="173"/>
      <c r="K25" s="174"/>
      <c r="L25" s="21"/>
      <c r="M25" s="36"/>
    </row>
    <row r="26" spans="1:13">
      <c r="A26" s="21"/>
      <c r="B26" s="166"/>
      <c r="C26" s="161"/>
      <c r="D26" s="161"/>
      <c r="E26" s="161"/>
      <c r="F26" s="161"/>
      <c r="G26" s="160">
        <f t="shared" si="0"/>
        <v>0</v>
      </c>
      <c r="H26" s="173"/>
      <c r="I26" s="173"/>
      <c r="J26" s="173"/>
      <c r="K26" s="174"/>
      <c r="L26" s="21"/>
      <c r="M26" s="36"/>
    </row>
    <row r="27" spans="1:13">
      <c r="A27" s="21"/>
      <c r="B27" s="166"/>
      <c r="C27" s="161"/>
      <c r="D27" s="161"/>
      <c r="E27" s="161"/>
      <c r="F27" s="161"/>
      <c r="G27" s="160">
        <f t="shared" si="0"/>
        <v>0</v>
      </c>
      <c r="H27" s="173"/>
      <c r="I27" s="173"/>
      <c r="J27" s="173"/>
      <c r="K27" s="174"/>
      <c r="L27" s="22"/>
      <c r="M27" s="36"/>
    </row>
    <row r="28" spans="1:13">
      <c r="A28" s="21"/>
      <c r="B28" s="166"/>
      <c r="C28" s="161"/>
      <c r="D28" s="161"/>
      <c r="E28" s="161"/>
      <c r="F28" s="161"/>
      <c r="G28" s="160">
        <f t="shared" si="0"/>
        <v>0</v>
      </c>
      <c r="H28" s="173"/>
      <c r="I28" s="173"/>
      <c r="J28" s="173"/>
      <c r="K28" s="174"/>
      <c r="L28" s="21"/>
      <c r="M28" s="36"/>
    </row>
    <row r="29" spans="1:13">
      <c r="A29" s="21"/>
      <c r="B29" s="166"/>
      <c r="C29" s="161"/>
      <c r="D29" s="161"/>
      <c r="E29" s="161"/>
      <c r="F29" s="161"/>
      <c r="G29" s="160">
        <f t="shared" si="0"/>
        <v>0</v>
      </c>
      <c r="H29" s="173"/>
      <c r="I29" s="173"/>
      <c r="J29" s="173"/>
      <c r="K29" s="174"/>
      <c r="L29" s="21"/>
      <c r="M29" s="36"/>
    </row>
    <row r="30" spans="1:13">
      <c r="A30" s="21"/>
      <c r="B30" s="166"/>
      <c r="C30" s="161"/>
      <c r="D30" s="161"/>
      <c r="E30" s="161"/>
      <c r="F30" s="161"/>
      <c r="G30" s="160">
        <f t="shared" si="0"/>
        <v>0</v>
      </c>
      <c r="H30" s="173"/>
      <c r="I30" s="173"/>
      <c r="J30" s="173"/>
      <c r="K30" s="174"/>
      <c r="L30" s="23"/>
      <c r="M30" s="36"/>
    </row>
    <row r="31" spans="1:13">
      <c r="A31" s="21"/>
      <c r="B31" s="166"/>
      <c r="C31" s="161"/>
      <c r="D31" s="161"/>
      <c r="E31" s="161"/>
      <c r="F31" s="161"/>
      <c r="G31" s="160">
        <f t="shared" si="0"/>
        <v>0</v>
      </c>
      <c r="H31" s="173"/>
      <c r="I31" s="173"/>
      <c r="J31" s="173"/>
      <c r="K31" s="174"/>
      <c r="L31" s="23"/>
      <c r="M31" s="36"/>
    </row>
    <row r="32" spans="1:13">
      <c r="A32" s="21"/>
      <c r="B32" s="166"/>
      <c r="C32" s="161"/>
      <c r="D32" s="161"/>
      <c r="E32" s="161"/>
      <c r="F32" s="161"/>
      <c r="G32" s="160">
        <f t="shared" si="0"/>
        <v>0</v>
      </c>
      <c r="H32" s="173"/>
      <c r="I32" s="173"/>
      <c r="J32" s="173"/>
      <c r="K32" s="174"/>
      <c r="L32" s="21"/>
      <c r="M32" s="36"/>
    </row>
    <row r="33" spans="1:13">
      <c r="A33" s="21"/>
      <c r="B33" s="166"/>
      <c r="C33" s="161"/>
      <c r="D33" s="161"/>
      <c r="E33" s="161"/>
      <c r="F33" s="161"/>
      <c r="G33" s="160">
        <f t="shared" si="0"/>
        <v>0</v>
      </c>
      <c r="H33" s="173"/>
      <c r="I33" s="173"/>
      <c r="J33" s="173"/>
      <c r="K33" s="173"/>
      <c r="L33" s="21"/>
      <c r="M33" s="36"/>
    </row>
    <row r="34" spans="1:13">
      <c r="A34" s="21"/>
      <c r="B34" s="166"/>
      <c r="C34" s="161"/>
      <c r="D34" s="161"/>
      <c r="E34" s="161"/>
      <c r="F34" s="161"/>
      <c r="G34" s="160">
        <f t="shared" si="0"/>
        <v>0</v>
      </c>
      <c r="H34" s="173"/>
      <c r="I34" s="173"/>
      <c r="J34" s="173"/>
      <c r="K34" s="174"/>
      <c r="L34" s="21"/>
      <c r="M34" s="36"/>
    </row>
    <row r="35" spans="1:13">
      <c r="A35" s="21"/>
      <c r="B35" s="166"/>
      <c r="C35" s="161"/>
      <c r="D35" s="161"/>
      <c r="E35" s="161"/>
      <c r="F35" s="161"/>
      <c r="G35" s="160">
        <f t="shared" si="0"/>
        <v>0</v>
      </c>
      <c r="H35" s="173"/>
      <c r="I35" s="173"/>
      <c r="J35" s="173"/>
      <c r="K35" s="173"/>
      <c r="L35" s="21"/>
      <c r="M35" s="36"/>
    </row>
    <row r="36" spans="1:13">
      <c r="A36" s="21"/>
      <c r="B36" s="166"/>
      <c r="C36" s="161"/>
      <c r="D36" s="161"/>
      <c r="E36" s="161"/>
      <c r="F36" s="161"/>
      <c r="G36" s="160">
        <f t="shared" si="0"/>
        <v>0</v>
      </c>
      <c r="H36" s="173"/>
      <c r="I36" s="173"/>
      <c r="J36" s="173"/>
      <c r="K36" s="173"/>
      <c r="L36" s="21"/>
      <c r="M36" s="36"/>
    </row>
    <row r="37" spans="1:13">
      <c r="A37" s="21"/>
      <c r="B37" s="166"/>
      <c r="C37" s="161"/>
      <c r="D37" s="161"/>
      <c r="E37" s="161"/>
      <c r="F37" s="161"/>
      <c r="G37" s="160">
        <f t="shared" si="0"/>
        <v>0</v>
      </c>
      <c r="H37" s="173"/>
      <c r="I37" s="173"/>
      <c r="J37" s="173"/>
      <c r="K37" s="174"/>
      <c r="L37" s="21"/>
      <c r="M37" s="36"/>
    </row>
    <row r="38" spans="1:13">
      <c r="A38" s="21"/>
      <c r="B38" s="166"/>
      <c r="C38" s="161"/>
      <c r="D38" s="161"/>
      <c r="E38" s="161"/>
      <c r="F38" s="161"/>
      <c r="G38" s="160">
        <f t="shared" si="0"/>
        <v>0</v>
      </c>
      <c r="H38" s="173"/>
      <c r="I38" s="173"/>
      <c r="J38" s="173"/>
      <c r="K38" s="174"/>
      <c r="L38" s="21"/>
      <c r="M38" s="36"/>
    </row>
    <row r="39" spans="1:13">
      <c r="A39" s="21"/>
      <c r="B39" s="166"/>
      <c r="C39" s="161"/>
      <c r="D39" s="161"/>
      <c r="E39" s="161"/>
      <c r="F39" s="161"/>
      <c r="G39" s="160">
        <f t="shared" si="0"/>
        <v>0</v>
      </c>
      <c r="H39" s="173"/>
      <c r="I39" s="173"/>
      <c r="J39" s="173"/>
      <c r="K39" s="173"/>
      <c r="L39" s="21"/>
      <c r="M39" s="36"/>
    </row>
    <row r="40" spans="1:13">
      <c r="A40" s="21"/>
      <c r="B40" s="166"/>
      <c r="C40" s="161"/>
      <c r="D40" s="161"/>
      <c r="E40" s="161"/>
      <c r="F40" s="161"/>
      <c r="G40" s="160">
        <f t="shared" si="0"/>
        <v>0</v>
      </c>
      <c r="H40" s="173"/>
      <c r="I40" s="173"/>
      <c r="J40" s="173"/>
      <c r="K40" s="173"/>
      <c r="L40" s="21"/>
      <c r="M40" s="36"/>
    </row>
    <row r="41" spans="1:13">
      <c r="A41" s="21"/>
      <c r="B41" s="166"/>
      <c r="C41" s="161"/>
      <c r="D41" s="161"/>
      <c r="E41" s="161"/>
      <c r="F41" s="161"/>
      <c r="G41" s="160">
        <f t="shared" si="0"/>
        <v>0</v>
      </c>
      <c r="H41" s="173"/>
      <c r="I41" s="173"/>
      <c r="J41" s="173"/>
      <c r="K41" s="173"/>
      <c r="L41" s="21"/>
      <c r="M41" s="36"/>
    </row>
    <row r="42" spans="1:13">
      <c r="A42" s="21"/>
      <c r="B42" s="166"/>
      <c r="C42" s="161"/>
      <c r="D42" s="161"/>
      <c r="E42" s="161"/>
      <c r="F42" s="161"/>
      <c r="G42" s="160">
        <f t="shared" si="0"/>
        <v>0</v>
      </c>
      <c r="H42" s="173"/>
      <c r="I42" s="173"/>
      <c r="J42" s="173"/>
      <c r="K42" s="173"/>
      <c r="L42" s="21"/>
      <c r="M42" s="36"/>
    </row>
    <row r="43" spans="1:13">
      <c r="A43" s="21"/>
      <c r="B43" s="166"/>
      <c r="C43" s="161"/>
      <c r="D43" s="161"/>
      <c r="E43" s="161"/>
      <c r="F43" s="161"/>
      <c r="G43" s="160">
        <f t="shared" si="0"/>
        <v>0</v>
      </c>
      <c r="H43" s="173"/>
      <c r="I43" s="173"/>
      <c r="J43" s="173"/>
      <c r="K43" s="174"/>
      <c r="L43" s="21"/>
      <c r="M43" s="36"/>
    </row>
    <row r="44" spans="1:13">
      <c r="A44" s="21"/>
      <c r="B44" s="166"/>
      <c r="C44" s="161"/>
      <c r="D44" s="161"/>
      <c r="E44" s="161"/>
      <c r="F44" s="161"/>
      <c r="G44" s="160">
        <f t="shared" si="0"/>
        <v>0</v>
      </c>
      <c r="H44" s="173"/>
      <c r="I44" s="173"/>
      <c r="J44" s="173"/>
      <c r="K44" s="173"/>
      <c r="L44" s="21"/>
      <c r="M44" s="36"/>
    </row>
    <row r="45" spans="1:13">
      <c r="A45" s="21"/>
      <c r="B45" s="166"/>
      <c r="C45" s="161"/>
      <c r="D45" s="161"/>
      <c r="E45" s="161"/>
      <c r="F45" s="161"/>
      <c r="G45" s="160">
        <f t="shared" si="0"/>
        <v>0</v>
      </c>
      <c r="H45" s="173"/>
      <c r="I45" s="173"/>
      <c r="J45" s="173"/>
      <c r="K45" s="174"/>
      <c r="L45" s="21"/>
      <c r="M45" s="36"/>
    </row>
    <row r="46" spans="1:13">
      <c r="A46" s="21"/>
      <c r="B46" s="166"/>
      <c r="C46" s="161"/>
      <c r="D46" s="161"/>
      <c r="E46" s="161"/>
      <c r="F46" s="161"/>
      <c r="G46" s="160">
        <f t="shared" si="0"/>
        <v>0</v>
      </c>
      <c r="H46" s="173"/>
      <c r="I46" s="173"/>
      <c r="J46" s="173"/>
      <c r="K46" s="174"/>
      <c r="L46" s="22"/>
      <c r="M46" s="36"/>
    </row>
    <row r="47" spans="1:13">
      <c r="A47" s="21"/>
      <c r="B47" s="166"/>
      <c r="C47" s="161"/>
      <c r="D47" s="161"/>
      <c r="E47" s="161"/>
      <c r="F47" s="161"/>
      <c r="G47" s="160">
        <f t="shared" si="0"/>
        <v>0</v>
      </c>
      <c r="H47" s="173"/>
      <c r="I47" s="173"/>
      <c r="J47" s="173"/>
      <c r="K47" s="174"/>
      <c r="L47" s="21"/>
      <c r="M47" s="36"/>
    </row>
    <row r="48" spans="1:13">
      <c r="A48" s="21"/>
      <c r="B48" s="166"/>
      <c r="C48" s="161"/>
      <c r="D48" s="161"/>
      <c r="E48" s="161"/>
      <c r="F48" s="161"/>
      <c r="G48" s="160">
        <f t="shared" si="0"/>
        <v>0</v>
      </c>
      <c r="H48" s="173"/>
      <c r="I48" s="173"/>
      <c r="J48" s="173"/>
      <c r="K48" s="174"/>
      <c r="L48" s="21"/>
      <c r="M48" s="36"/>
    </row>
    <row r="49" spans="1:13">
      <c r="A49" s="21"/>
      <c r="B49" s="166"/>
      <c r="C49" s="161"/>
      <c r="D49" s="161"/>
      <c r="E49" s="161"/>
      <c r="F49" s="161"/>
      <c r="G49" s="160">
        <f t="shared" si="0"/>
        <v>0</v>
      </c>
      <c r="H49" s="173"/>
      <c r="I49" s="173"/>
      <c r="J49" s="173"/>
      <c r="K49" s="174"/>
      <c r="L49" s="23"/>
      <c r="M49" s="36"/>
    </row>
    <row r="50" spans="1:13">
      <c r="A50" s="21"/>
      <c r="B50" s="166"/>
      <c r="C50" s="161"/>
      <c r="D50" s="161"/>
      <c r="E50" s="161"/>
      <c r="F50" s="161"/>
      <c r="G50" s="160">
        <f t="shared" si="0"/>
        <v>0</v>
      </c>
      <c r="H50" s="173"/>
      <c r="I50" s="173"/>
      <c r="J50" s="173"/>
      <c r="K50" s="174"/>
      <c r="L50" s="23"/>
      <c r="M50" s="36"/>
    </row>
    <row r="51" spans="1:13">
      <c r="A51" s="21"/>
      <c r="B51" s="166"/>
      <c r="C51" s="161"/>
      <c r="D51" s="161"/>
      <c r="E51" s="161"/>
      <c r="F51" s="161"/>
      <c r="G51" s="160">
        <f t="shared" si="0"/>
        <v>0</v>
      </c>
      <c r="H51" s="173"/>
      <c r="I51" s="173"/>
      <c r="J51" s="173"/>
      <c r="K51" s="174"/>
      <c r="L51" s="23"/>
      <c r="M51" s="36"/>
    </row>
    <row r="52" spans="1:13">
      <c r="A52" s="21"/>
      <c r="B52" s="166"/>
      <c r="C52" s="161"/>
      <c r="D52" s="161"/>
      <c r="E52" s="161"/>
      <c r="F52" s="161"/>
      <c r="G52" s="160">
        <f t="shared" si="0"/>
        <v>0</v>
      </c>
      <c r="H52" s="173"/>
      <c r="I52" s="173"/>
      <c r="J52" s="173"/>
      <c r="K52" s="174"/>
      <c r="L52" s="23"/>
      <c r="M52" s="36"/>
    </row>
    <row r="53" spans="1:13">
      <c r="A53" s="21"/>
      <c r="B53" s="166"/>
      <c r="C53" s="161"/>
      <c r="D53" s="161"/>
      <c r="E53" s="161"/>
      <c r="F53" s="161"/>
      <c r="G53" s="160">
        <f t="shared" si="0"/>
        <v>0</v>
      </c>
      <c r="H53" s="173"/>
      <c r="I53" s="173"/>
      <c r="J53" s="173"/>
      <c r="K53" s="173"/>
      <c r="L53" s="21"/>
      <c r="M53" s="36"/>
    </row>
    <row r="54" spans="1:13">
      <c r="A54" s="21"/>
      <c r="B54" s="166"/>
      <c r="C54" s="161"/>
      <c r="D54" s="161"/>
      <c r="E54" s="161"/>
      <c r="F54" s="161"/>
      <c r="G54" s="160">
        <f t="shared" si="0"/>
        <v>0</v>
      </c>
      <c r="H54" s="173"/>
      <c r="I54" s="173"/>
      <c r="J54" s="173"/>
      <c r="K54" s="174"/>
      <c r="L54" s="21"/>
      <c r="M54" s="36"/>
    </row>
    <row r="55" spans="1:13">
      <c r="A55" s="21"/>
      <c r="B55" s="166"/>
      <c r="C55" s="161"/>
      <c r="D55" s="161"/>
      <c r="E55" s="161"/>
      <c r="F55" s="161"/>
      <c r="G55" s="160">
        <f t="shared" si="0"/>
        <v>0</v>
      </c>
      <c r="H55" s="173"/>
      <c r="I55" s="173"/>
      <c r="J55" s="173"/>
      <c r="K55" s="173"/>
      <c r="L55" s="21"/>
      <c r="M55" s="36"/>
    </row>
    <row r="56" spans="1:13">
      <c r="A56" s="21"/>
      <c r="B56" s="166"/>
      <c r="C56" s="161"/>
      <c r="D56" s="161"/>
      <c r="E56" s="161"/>
      <c r="F56" s="161"/>
      <c r="G56" s="160">
        <f t="shared" si="0"/>
        <v>0</v>
      </c>
      <c r="H56" s="173"/>
      <c r="I56" s="173"/>
      <c r="J56" s="173"/>
      <c r="K56" s="174"/>
      <c r="L56" s="21"/>
      <c r="M56" s="36"/>
    </row>
    <row r="57" spans="1:13">
      <c r="A57" s="21"/>
      <c r="B57" s="166"/>
      <c r="C57" s="161"/>
      <c r="D57" s="161"/>
      <c r="E57" s="161"/>
      <c r="F57" s="161"/>
      <c r="G57" s="160">
        <f t="shared" si="0"/>
        <v>0</v>
      </c>
      <c r="H57" s="173"/>
      <c r="I57" s="173"/>
      <c r="J57" s="173"/>
      <c r="K57" s="174"/>
      <c r="L57" s="21"/>
      <c r="M57" s="36"/>
    </row>
    <row r="58" spans="1:13">
      <c r="A58" s="21"/>
      <c r="B58" s="166"/>
      <c r="C58" s="161"/>
      <c r="D58" s="161"/>
      <c r="E58" s="161"/>
      <c r="F58" s="161"/>
      <c r="G58" s="160">
        <f t="shared" si="0"/>
        <v>0</v>
      </c>
      <c r="H58" s="173"/>
      <c r="I58" s="173"/>
      <c r="J58" s="173"/>
      <c r="K58" s="173"/>
      <c r="L58" s="21"/>
      <c r="M58" s="36"/>
    </row>
    <row r="59" spans="1:13">
      <c r="A59" s="21"/>
      <c r="B59" s="166"/>
      <c r="C59" s="161"/>
      <c r="D59" s="161"/>
      <c r="E59" s="161"/>
      <c r="F59" s="161"/>
      <c r="G59" s="160">
        <f t="shared" si="0"/>
        <v>0</v>
      </c>
      <c r="H59" s="173"/>
      <c r="I59" s="173"/>
      <c r="J59" s="173"/>
      <c r="K59" s="173"/>
      <c r="L59" s="21"/>
      <c r="M59" s="36"/>
    </row>
    <row r="60" spans="1:13">
      <c r="A60" s="21"/>
      <c r="B60" s="166"/>
      <c r="C60" s="161"/>
      <c r="D60" s="161"/>
      <c r="E60" s="161"/>
      <c r="F60" s="161"/>
      <c r="G60" s="160">
        <f t="shared" si="0"/>
        <v>0</v>
      </c>
      <c r="H60" s="173"/>
      <c r="I60" s="173"/>
      <c r="J60" s="173"/>
      <c r="K60" s="173"/>
      <c r="L60" s="21"/>
      <c r="M60" s="36"/>
    </row>
    <row r="61" spans="1:13">
      <c r="A61" s="21"/>
      <c r="B61" s="166"/>
      <c r="C61" s="161"/>
      <c r="D61" s="161"/>
      <c r="E61" s="161"/>
      <c r="F61" s="161"/>
      <c r="G61" s="160">
        <f t="shared" si="0"/>
        <v>0</v>
      </c>
      <c r="H61" s="173"/>
      <c r="I61" s="173"/>
      <c r="J61" s="173"/>
      <c r="K61" s="173"/>
      <c r="L61" s="21"/>
      <c r="M61" s="36"/>
    </row>
    <row r="62" spans="1:13">
      <c r="A62" s="21"/>
      <c r="B62" s="166"/>
      <c r="C62" s="161"/>
      <c r="D62" s="161"/>
      <c r="E62" s="161"/>
      <c r="F62" s="161"/>
      <c r="G62" s="160">
        <f t="shared" si="0"/>
        <v>0</v>
      </c>
      <c r="H62" s="173"/>
      <c r="I62" s="173"/>
      <c r="J62" s="173"/>
      <c r="K62" s="174"/>
      <c r="L62" s="21"/>
      <c r="M62" s="36"/>
    </row>
    <row r="63" spans="1:13">
      <c r="A63" s="21"/>
      <c r="B63" s="166"/>
      <c r="C63" s="161"/>
      <c r="D63" s="161"/>
      <c r="E63" s="161"/>
      <c r="F63" s="161"/>
      <c r="G63" s="160">
        <f t="shared" si="0"/>
        <v>0</v>
      </c>
      <c r="H63" s="173"/>
      <c r="I63" s="173"/>
      <c r="J63" s="173"/>
      <c r="K63" s="173"/>
      <c r="L63" s="21"/>
      <c r="M63" s="36"/>
    </row>
    <row r="64" spans="1:13">
      <c r="A64" s="21"/>
      <c r="B64" s="166"/>
      <c r="C64" s="161"/>
      <c r="D64" s="161"/>
      <c r="E64" s="161"/>
      <c r="F64" s="161"/>
      <c r="G64" s="160">
        <f t="shared" si="0"/>
        <v>0</v>
      </c>
      <c r="H64" s="173"/>
      <c r="I64" s="173"/>
      <c r="J64" s="173"/>
      <c r="K64" s="174"/>
      <c r="L64" s="21"/>
      <c r="M64" s="36"/>
    </row>
    <row r="65" spans="1:13">
      <c r="A65" s="21"/>
      <c r="B65" s="166"/>
      <c r="C65" s="161"/>
      <c r="D65" s="161"/>
      <c r="E65" s="161"/>
      <c r="F65" s="161"/>
      <c r="G65" s="160">
        <f t="shared" si="0"/>
        <v>0</v>
      </c>
      <c r="H65" s="173"/>
      <c r="I65" s="173"/>
      <c r="J65" s="173"/>
      <c r="K65" s="174"/>
      <c r="L65" s="22"/>
      <c r="M65" s="36"/>
    </row>
    <row r="66" spans="1:13">
      <c r="A66" s="21"/>
      <c r="B66" s="166"/>
      <c r="C66" s="161"/>
      <c r="D66" s="161"/>
      <c r="E66" s="161"/>
      <c r="F66" s="161"/>
      <c r="G66" s="160">
        <f t="shared" si="0"/>
        <v>0</v>
      </c>
      <c r="H66" s="173"/>
      <c r="I66" s="173"/>
      <c r="J66" s="173"/>
      <c r="K66" s="174"/>
      <c r="L66" s="21"/>
      <c r="M66" s="36"/>
    </row>
    <row r="67" spans="1:13">
      <c r="A67" s="21"/>
      <c r="B67" s="166"/>
      <c r="C67" s="161"/>
      <c r="D67" s="161"/>
      <c r="E67" s="161"/>
      <c r="F67" s="161"/>
      <c r="G67" s="160">
        <f t="shared" si="0"/>
        <v>0</v>
      </c>
      <c r="H67" s="173"/>
      <c r="I67" s="173"/>
      <c r="J67" s="173"/>
      <c r="K67" s="174"/>
      <c r="L67" s="23"/>
      <c r="M67" s="36"/>
    </row>
    <row r="68" spans="1:13">
      <c r="A68" s="21"/>
      <c r="B68" s="166"/>
      <c r="C68" s="161"/>
      <c r="D68" s="161"/>
      <c r="E68" s="161"/>
      <c r="F68" s="161"/>
      <c r="G68" s="160">
        <f t="shared" si="0"/>
        <v>0</v>
      </c>
      <c r="H68" s="173"/>
      <c r="I68" s="173"/>
      <c r="J68" s="173"/>
      <c r="K68" s="174"/>
      <c r="L68" s="23"/>
      <c r="M68" s="36"/>
    </row>
    <row r="69" spans="1:13">
      <c r="A69" s="21"/>
      <c r="B69" s="166"/>
      <c r="C69" s="161"/>
      <c r="D69" s="161"/>
      <c r="E69" s="161"/>
      <c r="F69" s="161"/>
      <c r="G69" s="160">
        <f t="shared" si="0"/>
        <v>0</v>
      </c>
      <c r="H69" s="173"/>
      <c r="I69" s="173"/>
      <c r="J69" s="173"/>
      <c r="K69" s="174"/>
      <c r="L69" s="23"/>
      <c r="M69" s="36"/>
    </row>
    <row r="70" spans="1:13">
      <c r="A70" s="21"/>
      <c r="B70" s="166"/>
      <c r="C70" s="161"/>
      <c r="D70" s="161"/>
      <c r="E70" s="161"/>
      <c r="F70" s="161"/>
      <c r="G70" s="160">
        <f t="shared" si="0"/>
        <v>0</v>
      </c>
      <c r="H70" s="173"/>
      <c r="I70" s="173"/>
      <c r="J70" s="173"/>
      <c r="K70" s="174"/>
      <c r="L70" s="23"/>
      <c r="M70" s="36"/>
    </row>
    <row r="71" spans="1:13">
      <c r="A71" s="21"/>
      <c r="B71" s="166"/>
      <c r="C71" s="161"/>
      <c r="D71" s="161"/>
      <c r="E71" s="161"/>
      <c r="F71" s="161"/>
      <c r="G71" s="160">
        <f t="shared" si="0"/>
        <v>0</v>
      </c>
      <c r="H71" s="173"/>
      <c r="I71" s="173"/>
      <c r="J71" s="173"/>
      <c r="K71" s="174"/>
      <c r="L71" s="23"/>
      <c r="M71" s="36"/>
    </row>
    <row r="72" spans="1:13">
      <c r="A72" s="21"/>
      <c r="B72" s="166"/>
      <c r="C72" s="161"/>
      <c r="D72" s="161"/>
      <c r="E72" s="161"/>
      <c r="F72" s="161"/>
      <c r="G72" s="160">
        <f t="shared" ref="G72:G100" si="1">SUM(C72:F72)</f>
        <v>0</v>
      </c>
      <c r="H72" s="173"/>
      <c r="I72" s="173"/>
      <c r="J72" s="173"/>
      <c r="K72" s="174"/>
      <c r="L72" s="23"/>
      <c r="M72" s="36"/>
    </row>
    <row r="73" spans="1:13">
      <c r="A73" s="21"/>
      <c r="B73" s="166"/>
      <c r="C73" s="161"/>
      <c r="D73" s="161"/>
      <c r="E73" s="161"/>
      <c r="F73" s="161"/>
      <c r="G73" s="160">
        <f t="shared" si="1"/>
        <v>0</v>
      </c>
      <c r="H73" s="173"/>
      <c r="I73" s="173"/>
      <c r="J73" s="173"/>
      <c r="K73" s="174"/>
      <c r="L73" s="23"/>
      <c r="M73" s="36"/>
    </row>
    <row r="74" spans="1:13">
      <c r="A74" s="21"/>
      <c r="B74" s="166"/>
      <c r="C74" s="161"/>
      <c r="D74" s="161"/>
      <c r="E74" s="161"/>
      <c r="F74" s="161"/>
      <c r="G74" s="160">
        <f t="shared" si="1"/>
        <v>0</v>
      </c>
      <c r="H74" s="173"/>
      <c r="I74" s="173"/>
      <c r="J74" s="173"/>
      <c r="K74" s="174"/>
      <c r="L74" s="23"/>
      <c r="M74" s="36"/>
    </row>
    <row r="75" spans="1:13">
      <c r="A75" s="21"/>
      <c r="B75" s="166"/>
      <c r="C75" s="161"/>
      <c r="D75" s="161"/>
      <c r="E75" s="161"/>
      <c r="F75" s="161"/>
      <c r="G75" s="160">
        <f t="shared" si="1"/>
        <v>0</v>
      </c>
      <c r="H75" s="173"/>
      <c r="I75" s="173"/>
      <c r="J75" s="173"/>
      <c r="K75" s="174"/>
      <c r="L75" s="23"/>
      <c r="M75" s="36"/>
    </row>
    <row r="76" spans="1:13">
      <c r="A76" s="21"/>
      <c r="B76" s="166"/>
      <c r="C76" s="161"/>
      <c r="D76" s="161"/>
      <c r="E76" s="161"/>
      <c r="F76" s="161"/>
      <c r="G76" s="160">
        <f t="shared" si="1"/>
        <v>0</v>
      </c>
      <c r="H76" s="173"/>
      <c r="I76" s="173"/>
      <c r="J76" s="173"/>
      <c r="K76" s="174"/>
      <c r="L76" s="23"/>
      <c r="M76" s="36"/>
    </row>
    <row r="77" spans="1:13">
      <c r="A77" s="21"/>
      <c r="B77" s="166"/>
      <c r="C77" s="161"/>
      <c r="D77" s="161"/>
      <c r="E77" s="161"/>
      <c r="F77" s="161"/>
      <c r="G77" s="160">
        <f t="shared" si="1"/>
        <v>0</v>
      </c>
      <c r="H77" s="173"/>
      <c r="I77" s="173"/>
      <c r="J77" s="173"/>
      <c r="K77" s="174"/>
      <c r="L77" s="23"/>
      <c r="M77" s="36"/>
    </row>
    <row r="78" spans="1:13">
      <c r="A78" s="21"/>
      <c r="B78" s="166"/>
      <c r="C78" s="161"/>
      <c r="D78" s="161"/>
      <c r="E78" s="161"/>
      <c r="F78" s="161"/>
      <c r="G78" s="160">
        <f t="shared" si="1"/>
        <v>0</v>
      </c>
      <c r="H78" s="173"/>
      <c r="I78" s="173"/>
      <c r="J78" s="173"/>
      <c r="K78" s="174"/>
      <c r="L78" s="23"/>
      <c r="M78" s="36"/>
    </row>
    <row r="79" spans="1:13">
      <c r="A79" s="21"/>
      <c r="B79" s="166"/>
      <c r="C79" s="161"/>
      <c r="D79" s="161"/>
      <c r="E79" s="161"/>
      <c r="F79" s="161"/>
      <c r="G79" s="160">
        <f t="shared" si="1"/>
        <v>0</v>
      </c>
      <c r="H79" s="173"/>
      <c r="I79" s="173"/>
      <c r="J79" s="173"/>
      <c r="K79" s="174"/>
      <c r="L79" s="23"/>
      <c r="M79" s="36"/>
    </row>
    <row r="80" spans="1:13">
      <c r="A80" s="21"/>
      <c r="B80" s="166"/>
      <c r="C80" s="161"/>
      <c r="D80" s="161"/>
      <c r="E80" s="161"/>
      <c r="F80" s="161"/>
      <c r="G80" s="160">
        <f t="shared" si="1"/>
        <v>0</v>
      </c>
      <c r="H80" s="173"/>
      <c r="I80" s="173"/>
      <c r="J80" s="173"/>
      <c r="K80" s="174"/>
      <c r="L80" s="23"/>
      <c r="M80" s="36"/>
    </row>
    <row r="81" spans="1:13">
      <c r="A81" s="21"/>
      <c r="B81" s="166"/>
      <c r="C81" s="161"/>
      <c r="D81" s="161"/>
      <c r="E81" s="161"/>
      <c r="F81" s="161"/>
      <c r="G81" s="160">
        <f t="shared" si="1"/>
        <v>0</v>
      </c>
      <c r="H81" s="173"/>
      <c r="I81" s="173"/>
      <c r="J81" s="173"/>
      <c r="K81" s="174"/>
      <c r="L81" s="23"/>
      <c r="M81" s="36"/>
    </row>
    <row r="82" spans="1:13">
      <c r="A82" s="21"/>
      <c r="B82" s="166"/>
      <c r="C82" s="161"/>
      <c r="D82" s="161"/>
      <c r="E82" s="161"/>
      <c r="F82" s="161"/>
      <c r="G82" s="160">
        <f t="shared" si="1"/>
        <v>0</v>
      </c>
      <c r="H82" s="173"/>
      <c r="I82" s="173"/>
      <c r="J82" s="173"/>
      <c r="K82" s="174"/>
      <c r="L82" s="23"/>
      <c r="M82" s="36"/>
    </row>
    <row r="83" spans="1:13">
      <c r="A83" s="21"/>
      <c r="B83" s="166"/>
      <c r="C83" s="161"/>
      <c r="D83" s="161"/>
      <c r="E83" s="161"/>
      <c r="F83" s="161"/>
      <c r="G83" s="160">
        <f t="shared" si="1"/>
        <v>0</v>
      </c>
      <c r="H83" s="173"/>
      <c r="I83" s="173"/>
      <c r="J83" s="173"/>
      <c r="K83" s="174"/>
      <c r="L83" s="23"/>
      <c r="M83" s="36"/>
    </row>
    <row r="84" spans="1:13">
      <c r="A84" s="21"/>
      <c r="B84" s="166"/>
      <c r="C84" s="161"/>
      <c r="D84" s="161"/>
      <c r="E84" s="161"/>
      <c r="F84" s="161"/>
      <c r="G84" s="160">
        <f t="shared" si="1"/>
        <v>0</v>
      </c>
      <c r="H84" s="173"/>
      <c r="I84" s="173"/>
      <c r="J84" s="173"/>
      <c r="K84" s="174"/>
      <c r="L84" s="23"/>
      <c r="M84" s="36"/>
    </row>
    <row r="85" spans="1:13">
      <c r="A85" s="21"/>
      <c r="B85" s="166"/>
      <c r="C85" s="161"/>
      <c r="D85" s="161"/>
      <c r="E85" s="161"/>
      <c r="F85" s="161"/>
      <c r="G85" s="160">
        <f t="shared" si="1"/>
        <v>0</v>
      </c>
      <c r="H85" s="173"/>
      <c r="I85" s="173"/>
      <c r="J85" s="173"/>
      <c r="K85" s="174"/>
      <c r="L85" s="23"/>
      <c r="M85" s="36"/>
    </row>
    <row r="86" spans="1:13">
      <c r="A86" s="21"/>
      <c r="B86" s="166"/>
      <c r="C86" s="161"/>
      <c r="D86" s="161"/>
      <c r="E86" s="161"/>
      <c r="F86" s="161"/>
      <c r="G86" s="160">
        <f t="shared" si="1"/>
        <v>0</v>
      </c>
      <c r="H86" s="173"/>
      <c r="I86" s="173"/>
      <c r="J86" s="173"/>
      <c r="K86" s="174"/>
      <c r="L86" s="23"/>
      <c r="M86" s="36"/>
    </row>
    <row r="87" spans="1:13">
      <c r="A87" s="21"/>
      <c r="B87" s="166"/>
      <c r="C87" s="161"/>
      <c r="D87" s="161"/>
      <c r="E87" s="161"/>
      <c r="F87" s="161"/>
      <c r="G87" s="160">
        <f t="shared" si="1"/>
        <v>0</v>
      </c>
      <c r="H87" s="173"/>
      <c r="I87" s="173"/>
      <c r="J87" s="173"/>
      <c r="K87" s="174"/>
      <c r="L87" s="23"/>
      <c r="M87" s="36"/>
    </row>
    <row r="88" spans="1:13">
      <c r="A88" s="21"/>
      <c r="B88" s="166"/>
      <c r="C88" s="161"/>
      <c r="D88" s="161"/>
      <c r="E88" s="161"/>
      <c r="F88" s="161"/>
      <c r="G88" s="160">
        <f t="shared" si="1"/>
        <v>0</v>
      </c>
      <c r="H88" s="173"/>
      <c r="I88" s="173"/>
      <c r="J88" s="173"/>
      <c r="K88" s="174"/>
      <c r="L88" s="23"/>
      <c r="M88" s="36"/>
    </row>
    <row r="89" spans="1:13">
      <c r="A89" s="21"/>
      <c r="B89" s="166"/>
      <c r="C89" s="161"/>
      <c r="D89" s="161"/>
      <c r="E89" s="161"/>
      <c r="F89" s="161"/>
      <c r="G89" s="160">
        <f t="shared" si="1"/>
        <v>0</v>
      </c>
      <c r="H89" s="173"/>
      <c r="I89" s="173"/>
      <c r="J89" s="173"/>
      <c r="K89" s="174"/>
      <c r="L89" s="23"/>
      <c r="M89" s="36"/>
    </row>
    <row r="90" spans="1:13">
      <c r="A90" s="21"/>
      <c r="B90" s="166"/>
      <c r="C90" s="161"/>
      <c r="D90" s="161"/>
      <c r="E90" s="161"/>
      <c r="F90" s="161"/>
      <c r="G90" s="160">
        <f t="shared" si="1"/>
        <v>0</v>
      </c>
      <c r="H90" s="173"/>
      <c r="I90" s="173"/>
      <c r="J90" s="173"/>
      <c r="K90" s="174"/>
      <c r="L90" s="23"/>
      <c r="M90" s="36"/>
    </row>
    <row r="91" spans="1:13">
      <c r="A91" s="21"/>
      <c r="B91" s="166"/>
      <c r="C91" s="161"/>
      <c r="D91" s="161"/>
      <c r="E91" s="161"/>
      <c r="F91" s="161"/>
      <c r="G91" s="160">
        <f t="shared" si="1"/>
        <v>0</v>
      </c>
      <c r="H91" s="173"/>
      <c r="I91" s="173"/>
      <c r="J91" s="173"/>
      <c r="K91" s="174"/>
      <c r="L91" s="23"/>
      <c r="M91" s="36"/>
    </row>
    <row r="92" spans="1:13">
      <c r="A92" s="21"/>
      <c r="B92" s="166"/>
      <c r="C92" s="161"/>
      <c r="D92" s="161"/>
      <c r="E92" s="161"/>
      <c r="F92" s="161"/>
      <c r="G92" s="160">
        <f t="shared" si="1"/>
        <v>0</v>
      </c>
      <c r="H92" s="173"/>
      <c r="I92" s="173"/>
      <c r="J92" s="173"/>
      <c r="K92" s="174"/>
      <c r="L92" s="23"/>
      <c r="M92" s="36"/>
    </row>
    <row r="93" spans="1:13">
      <c r="A93" s="21"/>
      <c r="B93" s="166"/>
      <c r="C93" s="161"/>
      <c r="D93" s="161"/>
      <c r="E93" s="161"/>
      <c r="F93" s="161"/>
      <c r="G93" s="160">
        <f t="shared" si="1"/>
        <v>0</v>
      </c>
      <c r="H93" s="173"/>
      <c r="I93" s="173"/>
      <c r="J93" s="173"/>
      <c r="K93" s="174"/>
      <c r="L93" s="23"/>
      <c r="M93" s="36"/>
    </row>
    <row r="94" spans="1:13">
      <c r="A94" s="21"/>
      <c r="B94" s="166"/>
      <c r="C94" s="161"/>
      <c r="D94" s="161"/>
      <c r="E94" s="161"/>
      <c r="F94" s="161"/>
      <c r="G94" s="160">
        <f t="shared" si="1"/>
        <v>0</v>
      </c>
      <c r="H94" s="173"/>
      <c r="I94" s="173"/>
      <c r="J94" s="173"/>
      <c r="K94" s="174"/>
      <c r="L94" s="23"/>
      <c r="M94" s="36"/>
    </row>
    <row r="95" spans="1:13">
      <c r="A95" s="21"/>
      <c r="B95" s="166"/>
      <c r="C95" s="161"/>
      <c r="D95" s="161"/>
      <c r="E95" s="161"/>
      <c r="F95" s="161"/>
      <c r="G95" s="160">
        <f t="shared" si="1"/>
        <v>0</v>
      </c>
      <c r="H95" s="173"/>
      <c r="I95" s="173"/>
      <c r="J95" s="173"/>
      <c r="K95" s="174"/>
      <c r="L95" s="23"/>
      <c r="M95" s="36"/>
    </row>
    <row r="96" spans="1:13">
      <c r="A96" s="21"/>
      <c r="B96" s="166"/>
      <c r="C96" s="161"/>
      <c r="D96" s="161"/>
      <c r="E96" s="161"/>
      <c r="F96" s="161"/>
      <c r="G96" s="160">
        <f t="shared" si="1"/>
        <v>0</v>
      </c>
      <c r="H96" s="173"/>
      <c r="I96" s="173"/>
      <c r="J96" s="173"/>
      <c r="K96" s="174"/>
      <c r="L96" s="23"/>
      <c r="M96" s="36"/>
    </row>
    <row r="97" spans="1:13">
      <c r="A97" s="21"/>
      <c r="B97" s="166"/>
      <c r="C97" s="161"/>
      <c r="D97" s="161"/>
      <c r="E97" s="161"/>
      <c r="F97" s="161"/>
      <c r="G97" s="160">
        <f t="shared" si="1"/>
        <v>0</v>
      </c>
      <c r="H97" s="173"/>
      <c r="I97" s="173"/>
      <c r="J97" s="173"/>
      <c r="K97" s="174"/>
      <c r="L97" s="23"/>
      <c r="M97" s="36"/>
    </row>
    <row r="98" spans="1:13">
      <c r="A98" s="21"/>
      <c r="B98" s="166"/>
      <c r="C98" s="161"/>
      <c r="D98" s="161"/>
      <c r="E98" s="161"/>
      <c r="F98" s="161"/>
      <c r="G98" s="160">
        <f t="shared" si="1"/>
        <v>0</v>
      </c>
      <c r="H98" s="173"/>
      <c r="I98" s="173"/>
      <c r="J98" s="173"/>
      <c r="K98" s="174"/>
      <c r="L98" s="23"/>
      <c r="M98" s="36"/>
    </row>
    <row r="99" spans="1:13">
      <c r="A99" s="21"/>
      <c r="B99" s="166"/>
      <c r="C99" s="161"/>
      <c r="D99" s="161"/>
      <c r="E99" s="161"/>
      <c r="F99" s="161"/>
      <c r="G99" s="160">
        <f t="shared" si="1"/>
        <v>0</v>
      </c>
      <c r="H99" s="173"/>
      <c r="I99" s="173"/>
      <c r="J99" s="173"/>
      <c r="K99" s="174"/>
      <c r="L99" s="23"/>
      <c r="M99" s="36"/>
    </row>
    <row r="100" spans="1:13">
      <c r="A100" s="21"/>
      <c r="B100" s="166"/>
      <c r="C100" s="161"/>
      <c r="D100" s="161"/>
      <c r="E100" s="161"/>
      <c r="F100" s="161"/>
      <c r="G100" s="160">
        <f t="shared" si="1"/>
        <v>0</v>
      </c>
      <c r="H100" s="173"/>
      <c r="I100" s="173"/>
      <c r="J100" s="173"/>
      <c r="K100" s="174"/>
      <c r="L100" s="23"/>
      <c r="M100" s="36"/>
    </row>
  </sheetData>
  <sheetProtection algorithmName="SHA-512" hashValue="Ztk0leiAOekV5fXUtfRxW1N6Epj4nX8o5kKYrLbrN5VjHbiCpCAp94lsVcFRgHyukKKl/PohzHXqxNsXzUdBOg==" saltValue="Am3/WAfVQbtg+oRN2tF0Jw==" spinCount="100000" sheet="1" objects="1" scenarios="1"/>
  <mergeCells count="4">
    <mergeCell ref="A1:L1"/>
    <mergeCell ref="A2:L2"/>
    <mergeCell ref="A3:L3"/>
    <mergeCell ref="A4:L4"/>
  </mergeCells>
  <phoneticPr fontId="3" type="noConversion"/>
  <conditionalFormatting sqref="A7:C100 E7:F7 E20:F100 F8:F19">
    <cfRule type="expression" dxfId="24" priority="15" stopIfTrue="1">
      <formula>AND(ISTEXT(#REF!)=TRUE,ISTEXT(A7)=FALSE)</formula>
    </cfRule>
  </conditionalFormatting>
  <conditionalFormatting sqref="D7:D100">
    <cfRule type="expression" dxfId="23" priority="2" stopIfTrue="1">
      <formula>AND(ISTEXT(#REF!)=TRUE,ISTEXT(D7)=FALSE)</formula>
    </cfRule>
  </conditionalFormatting>
  <conditionalFormatting sqref="E8:E19">
    <cfRule type="expression" dxfId="22" priority="1" stopIfTrue="1">
      <formula>AND(ISTEXT(#REF!)=TRUE,ISTEXT(E8)=FALSE)</formula>
    </cfRule>
  </conditionalFormatting>
  <conditionalFormatting sqref="G7:J100">
    <cfRule type="expression" dxfId="21" priority="19" stopIfTrue="1">
      <formula>AND(ISBLANK($G$7),ISBLANK(#REF!)="false")</formula>
    </cfRule>
  </conditionalFormatting>
  <conditionalFormatting sqref="G7:K100">
    <cfRule type="expression" dxfId="20" priority="14" stopIfTrue="1">
      <formula>AND(ISTEXT(#REF!)=TRUE,G7&lt;&gt;"318",#REF!="equipment (0730)",ISTEXT(G7)=TRUE)</formula>
    </cfRule>
  </conditionalFormatting>
  <dataValidations count="3">
    <dataValidation allowBlank="1" showInputMessage="1" showErrorMessage="1" prompt="Enter original budgeted amount in this column only.  Enter whole dollars only." sqref="G6:J6" xr:uid="{00000000-0002-0000-0200-000000000000}"/>
    <dataValidation allowBlank="1" showInputMessage="1" showErrorMessage="1" prompt="Provide a detailed description of the budgeted costs.  Be very specific._x000a_" sqref="L6" xr:uid="{00000000-0002-0000-0200-000003000000}"/>
    <dataValidation type="whole" allowBlank="1" showInputMessage="1" showErrorMessage="1" sqref="G7:J100" xr:uid="{00000000-0002-0000-0200-000004000000}">
      <formula1>0</formula1>
      <formula2>999999</formula2>
    </dataValidation>
  </dataValidations>
  <printOptions headings="1" gridLines="1"/>
  <pageMargins left="0.5" right="0.5" top="0.75" bottom="0.75" header="0.5" footer="0.5"/>
  <pageSetup scale="84" orientation="landscape" r:id="rId1"/>
  <headerFooter alignWithMargins="0">
    <oddFooter>&amp;LPage &amp;P of &amp;N&amp;C&amp;D &amp;T&amp;R&amp;A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43A6082-8E42-4AC0-A649-CF1C7050EF7E}">
          <x14:formula1>
            <xm:f>Other!$G$2:$G$11</xm:f>
          </x14:formula1>
          <xm:sqref>B7:B100</xm:sqref>
        </x14:dataValidation>
        <x14:dataValidation type="list" allowBlank="1" showInputMessage="1" showErrorMessage="1" xr:uid="{A7962069-BFB6-435B-856D-1DFC0B1059B9}">
          <x14:formula1>
            <xm:f>Other!$D$1:$D$14</xm:f>
          </x14:formula1>
          <xm:sqref>A7:A100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7"/>
  <sheetViews>
    <sheetView zoomScaleNormal="100" workbookViewId="0">
      <selection activeCell="B35" sqref="B35"/>
    </sheetView>
  </sheetViews>
  <sheetFormatPr defaultColWidth="0" defaultRowHeight="13" zeroHeight="1"/>
  <cols>
    <col min="1" max="1" width="4.54296875" style="1" customWidth="1"/>
    <col min="2" max="2" width="57.453125" style="1" bestFit="1" customWidth="1"/>
    <col min="3" max="3" width="14.54296875" style="14" bestFit="1" customWidth="1"/>
    <col min="4" max="4" width="14.54296875" style="14" customWidth="1"/>
    <col min="5" max="5" width="14.54296875" style="14" hidden="1" customWidth="1"/>
    <col min="6" max="6" width="3.81640625" style="14" customWidth="1"/>
    <col min="7" max="7" width="0" style="1" hidden="1" customWidth="1"/>
    <col min="8" max="16384" width="8.54296875" style="1" hidden="1"/>
  </cols>
  <sheetData>
    <row r="1" spans="1:6">
      <c r="A1" s="214" t="str">
        <f>'1-Cover Page'!A1</f>
        <v>Colorado Comprehensive Literacy State Development</v>
      </c>
      <c r="B1" s="214"/>
      <c r="C1" s="214"/>
      <c r="D1" s="214"/>
      <c r="E1" s="214"/>
      <c r="F1" s="214"/>
    </row>
    <row r="2" spans="1:6">
      <c r="A2" s="214" t="str">
        <f>'1-Cover Page'!A2</f>
        <v>Grant Code 5371 Source Code 4000</v>
      </c>
      <c r="B2" s="214"/>
      <c r="C2" s="214"/>
      <c r="D2" s="214"/>
      <c r="E2" s="214"/>
      <c r="F2" s="214"/>
    </row>
    <row r="3" spans="1:6">
      <c r="A3" s="215" t="s">
        <v>37</v>
      </c>
      <c r="B3" s="215"/>
      <c r="C3" s="215"/>
      <c r="D3" s="215"/>
      <c r="E3" s="215"/>
      <c r="F3" s="215"/>
    </row>
    <row r="4" spans="1:6">
      <c r="A4" s="212" t="str">
        <f>'1-Cover Page'!D4</f>
        <v>Adams Arapahoe 28J</v>
      </c>
      <c r="B4" s="212"/>
      <c r="C4" s="212"/>
      <c r="D4" s="212"/>
      <c r="E4" s="212"/>
      <c r="F4" s="212"/>
    </row>
    <row r="5" spans="1:6">
      <c r="A5" s="213"/>
      <c r="B5" s="213"/>
      <c r="C5" s="213"/>
      <c r="D5" s="213"/>
      <c r="E5" s="213"/>
      <c r="F5" s="213"/>
    </row>
    <row r="6" spans="1:6">
      <c r="A6" s="9"/>
      <c r="B6" s="10"/>
      <c r="C6" s="17"/>
      <c r="D6" s="17"/>
      <c r="E6" s="17"/>
      <c r="F6" s="18"/>
    </row>
    <row r="7" spans="1:6" s="11" customFormat="1">
      <c r="A7" s="19" t="s">
        <v>18</v>
      </c>
      <c r="B7" s="19" t="s">
        <v>19</v>
      </c>
      <c r="C7" s="19" t="s">
        <v>52</v>
      </c>
      <c r="D7" s="64"/>
      <c r="E7" s="64"/>
      <c r="F7" s="20"/>
    </row>
    <row r="8" spans="1:6" s="11" customFormat="1">
      <c r="A8" s="64"/>
      <c r="B8" s="64"/>
      <c r="C8" s="64"/>
      <c r="D8" s="64"/>
      <c r="E8" s="64"/>
      <c r="F8" s="20"/>
    </row>
    <row r="9" spans="1:6" s="11" customFormat="1">
      <c r="A9" s="64"/>
      <c r="B9" s="216" t="s">
        <v>396</v>
      </c>
      <c r="C9" s="216"/>
      <c r="D9" s="64"/>
      <c r="E9" s="64"/>
      <c r="F9" s="20"/>
    </row>
    <row r="10" spans="1:6" s="11" customFormat="1">
      <c r="A10" s="66">
        <v>1</v>
      </c>
      <c r="B10" s="8" t="s">
        <v>541</v>
      </c>
      <c r="C10" s="162">
        <f>SUMIFS('2-Budget and Actual Detail'!G8:G100, '2-Budget and Actual Detail'!B8:B100, "Instructional - Salaries (0100)")</f>
        <v>0</v>
      </c>
      <c r="D10" s="64"/>
      <c r="E10" s="64"/>
      <c r="F10" s="20"/>
    </row>
    <row r="11" spans="1:6" s="11" customFormat="1">
      <c r="A11" s="66">
        <v>2</v>
      </c>
      <c r="B11" s="8" t="s">
        <v>542</v>
      </c>
      <c r="C11" s="163">
        <f>SUMIFS('2-Budget and Actual Detail'!G8:G100, '2-Budget and Actual Detail'!B8:B100, "Instructional - Benefits (0200)")</f>
        <v>0</v>
      </c>
      <c r="D11" s="64"/>
      <c r="E11" s="64"/>
      <c r="F11" s="20"/>
    </row>
    <row r="12" spans="1:6">
      <c r="A12" s="12">
        <v>3</v>
      </c>
      <c r="B12" s="8" t="s">
        <v>20</v>
      </c>
      <c r="C12" s="164">
        <f>SUMIFS('2-Budget and Actual Detail'!G8:G100, '2-Budget and Actual Detail'!B8:B100, "Instructional - Purchased Professional &amp; Technical Services (0300)")</f>
        <v>0</v>
      </c>
      <c r="D12" s="90"/>
      <c r="E12" s="90"/>
    </row>
    <row r="13" spans="1:6">
      <c r="A13" s="12">
        <v>4</v>
      </c>
      <c r="B13" s="8" t="s">
        <v>21</v>
      </c>
      <c r="C13" s="164">
        <f>SUMIFS('2-Budget and Actual Detail'!G8:G100, '2-Budget and Actual Detail'!B8:B100, "Instructional - Other Purchased Services (0500)")</f>
        <v>0</v>
      </c>
      <c r="D13" s="90"/>
      <c r="E13" s="90"/>
    </row>
    <row r="14" spans="1:6">
      <c r="A14" s="12">
        <v>5</v>
      </c>
      <c r="B14" s="8" t="s">
        <v>22</v>
      </c>
      <c r="C14" s="164">
        <f>SUMIFS('2-Budget and Actual Detail'!G8:G100, '2-Budget and Actual Detail'!B8:B100, "Instructional - Supplies (0600)")</f>
        <v>0</v>
      </c>
      <c r="D14" s="90"/>
      <c r="E14" s="90"/>
    </row>
    <row r="15" spans="1:6">
      <c r="A15" s="12">
        <v>6</v>
      </c>
      <c r="B15" s="13" t="s">
        <v>399</v>
      </c>
      <c r="C15" s="164">
        <f>SUMIFS('2-Budget and Actual Detail'!G8:G100, '2-Budget and Actual Detail'!B8:B100, "Instructional - Non-Capitalized Equipment (0735)")</f>
        <v>0</v>
      </c>
      <c r="D15" s="90"/>
      <c r="E15" s="90"/>
    </row>
    <row r="16" spans="1:6" ht="13.5" thickBot="1">
      <c r="A16" s="12"/>
      <c r="B16" s="8"/>
      <c r="C16" s="90"/>
      <c r="D16" s="90"/>
      <c r="E16" s="90"/>
    </row>
    <row r="17" spans="1:5" ht="13.5" thickBot="1">
      <c r="A17" s="12">
        <v>7</v>
      </c>
      <c r="B17" s="15" t="s">
        <v>257</v>
      </c>
      <c r="C17" s="165">
        <f>SUM(C10:C15)</f>
        <v>0</v>
      </c>
      <c r="D17" s="145"/>
      <c r="E17" s="145"/>
    </row>
    <row r="18" spans="1:5">
      <c r="A18" s="12"/>
      <c r="B18" s="216" t="s">
        <v>397</v>
      </c>
      <c r="C18" s="216"/>
      <c r="D18" s="64"/>
      <c r="E18" s="64"/>
    </row>
    <row r="19" spans="1:5">
      <c r="A19" s="12">
        <v>8</v>
      </c>
      <c r="B19" s="8" t="s">
        <v>20</v>
      </c>
      <c r="C19" s="164">
        <f>SUMIFS('2-Budget and Actual Detail'!G8:G100, '2-Budget and Actual Detail'!B8:B100, "Support - Purchased Professional &amp; Technical Services (0300)")</f>
        <v>0</v>
      </c>
      <c r="D19" s="90"/>
      <c r="E19" s="90"/>
    </row>
    <row r="20" spans="1:5">
      <c r="A20" s="12">
        <v>9</v>
      </c>
      <c r="B20" s="8" t="s">
        <v>21</v>
      </c>
      <c r="C20" s="164">
        <f>SUMIFS('2-Budget and Actual Detail'!G8:G100, '2-Budget and Actual Detail'!B8:B100, "Support - Other Purchased Services (0500)")</f>
        <v>0</v>
      </c>
      <c r="D20" s="90"/>
      <c r="E20" s="90"/>
    </row>
    <row r="21" spans="1:5">
      <c r="A21" s="12">
        <v>10</v>
      </c>
      <c r="B21" s="8" t="s">
        <v>22</v>
      </c>
      <c r="C21" s="164">
        <f>SUMIFS('2-Budget and Actual Detail'!G8:G100, '2-Budget and Actual Detail'!B8:B100, "Support - Supplies (0600)")</f>
        <v>0</v>
      </c>
      <c r="D21" s="90"/>
      <c r="E21" s="90"/>
    </row>
    <row r="22" spans="1:5">
      <c r="A22" s="12">
        <v>11</v>
      </c>
      <c r="B22" s="13" t="s">
        <v>399</v>
      </c>
      <c r="C22" s="164">
        <f>SUMIFS('2-Budget and Actual Detail'!G8:G100, '2-Budget and Actual Detail'!B8:B100, "Support - Non-Capitalized Equipment (0735)")</f>
        <v>0</v>
      </c>
      <c r="D22" s="90"/>
      <c r="E22" s="90"/>
    </row>
    <row r="23" spans="1:5" ht="13.5" thickBot="1">
      <c r="A23" s="12"/>
      <c r="B23" s="13"/>
      <c r="C23" s="90"/>
      <c r="D23" s="90"/>
      <c r="E23" s="90"/>
    </row>
    <row r="24" spans="1:5" ht="13.5" thickBot="1">
      <c r="A24" s="12">
        <v>12</v>
      </c>
      <c r="B24" s="15" t="s">
        <v>257</v>
      </c>
      <c r="C24" s="165">
        <f>SUM(C19:C22)</f>
        <v>0</v>
      </c>
      <c r="D24" s="145"/>
      <c r="E24" s="145"/>
    </row>
    <row r="25" spans="1:5" ht="13.5" thickBot="1">
      <c r="A25" s="12">
        <v>13</v>
      </c>
      <c r="B25" s="15" t="s">
        <v>534</v>
      </c>
      <c r="C25" s="165">
        <f>SUMIFS('2-Budget and Actual Detail'!G8:G100, '2-Budget and Actual Detail'!A8:A100, "Indirect Costs")</f>
        <v>0</v>
      </c>
      <c r="D25" s="145"/>
      <c r="E25" s="145"/>
    </row>
    <row r="26" spans="1:5" ht="13.5" thickBot="1">
      <c r="A26" s="12">
        <v>14</v>
      </c>
      <c r="B26" s="15" t="s">
        <v>575</v>
      </c>
      <c r="C26" s="165">
        <f>SUM('2-Budget and Actual Detail'!F8:F100)</f>
        <v>0</v>
      </c>
      <c r="D26" s="145"/>
      <c r="E26" s="145"/>
    </row>
    <row r="27" spans="1:5" ht="13.5" thickBot="1">
      <c r="A27" s="12">
        <v>14</v>
      </c>
      <c r="B27" s="15" t="s">
        <v>249</v>
      </c>
      <c r="C27" s="165">
        <f>C17+C24</f>
        <v>0</v>
      </c>
      <c r="D27" s="145"/>
      <c r="E27" s="145"/>
    </row>
    <row r="28" spans="1:5">
      <c r="A28" s="14"/>
      <c r="B28" s="14"/>
    </row>
    <row r="29" spans="1:5">
      <c r="A29" s="12"/>
      <c r="B29" s="15"/>
      <c r="C29" s="65"/>
      <c r="D29" s="65"/>
      <c r="E29" s="65"/>
    </row>
    <row r="30" spans="1:5">
      <c r="A30" s="16"/>
      <c r="B30" s="211" t="s">
        <v>400</v>
      </c>
      <c r="C30" s="211"/>
      <c r="D30" s="144" t="s">
        <v>514</v>
      </c>
      <c r="E30" s="144"/>
    </row>
    <row r="31" spans="1:5">
      <c r="A31" s="67">
        <v>28</v>
      </c>
      <c r="B31" s="13" t="s">
        <v>510</v>
      </c>
      <c r="C31" s="164">
        <f>SUM('2-Budget and Actual Detail'!C8:C100)</f>
        <v>0</v>
      </c>
      <c r="D31" s="148" t="e">
        <f>C31/C27</f>
        <v>#DIV/0!</v>
      </c>
      <c r="E31" s="154"/>
    </row>
    <row r="32" spans="1:5">
      <c r="A32" s="67">
        <v>29</v>
      </c>
      <c r="B32" s="13" t="s">
        <v>531</v>
      </c>
      <c r="C32" s="164">
        <f>SUM('2-Budget and Actual Detail'!D8:D100)</f>
        <v>0</v>
      </c>
      <c r="D32" s="148" t="e">
        <f>C32/C27</f>
        <v>#DIV/0!</v>
      </c>
      <c r="E32" s="154"/>
    </row>
    <row r="33" spans="1:6">
      <c r="A33" s="67">
        <v>30</v>
      </c>
      <c r="B33" s="13" t="s">
        <v>532</v>
      </c>
      <c r="C33" s="164">
        <f>SUM('2-Budget and Actual Detail'!E8:E100)</f>
        <v>0</v>
      </c>
      <c r="D33" s="148" t="e">
        <f>C33/C27</f>
        <v>#DIV/0!</v>
      </c>
      <c r="E33" s="154"/>
    </row>
    <row r="34" spans="1:6" ht="13.5" thickBot="1">
      <c r="A34" s="67">
        <v>31</v>
      </c>
      <c r="B34" s="13" t="s">
        <v>570</v>
      </c>
      <c r="C34" s="164">
        <f>SUM('2-Budget and Actual Detail'!F8:F100)</f>
        <v>0</v>
      </c>
      <c r="D34" s="148" t="e">
        <f>C34/C27</f>
        <v>#DIV/0!</v>
      </c>
      <c r="E34" s="155"/>
    </row>
    <row r="35" spans="1:6" ht="13.5" thickBot="1">
      <c r="A35" s="67">
        <v>32</v>
      </c>
      <c r="B35" s="15" t="s">
        <v>398</v>
      </c>
      <c r="C35" s="165">
        <f>SUM(C31:C34)</f>
        <v>0</v>
      </c>
      <c r="D35" s="157" t="e">
        <f>SUM(D31:D34)</f>
        <v>#DIV/0!</v>
      </c>
      <c r="E35" s="156"/>
    </row>
    <row r="36" spans="1:6">
      <c r="A36" s="12">
        <v>33</v>
      </c>
      <c r="B36" s="15" t="s">
        <v>534</v>
      </c>
      <c r="C36" s="175">
        <f>SUMIFS('2-Budget and Actual Detail'!G8:G100, '2-Budget and Actual Detail'!A8:A100, "Indirect Costs")</f>
        <v>0</v>
      </c>
      <c r="D36" s="158" t="e">
        <f>C36/C27</f>
        <v>#DIV/0!</v>
      </c>
    </row>
    <row r="37" spans="1:6">
      <c r="A37" s="12"/>
      <c r="B37" s="13" t="s">
        <v>535</v>
      </c>
      <c r="D37" s="176">
        <v>0.05</v>
      </c>
      <c r="E37" s="153"/>
      <c r="F37" s="153"/>
    </row>
  </sheetData>
  <sheetProtection algorithmName="SHA-512" hashValue="52aq5OLttvmmd2xT6fzwBnmDzp5SNWPU80qf9SQ3f4ncggy7hj355mmsAsr7B0OJzK6mbf1I7cZspNRomDGnPg==" saltValue="YlTlxeROOoE/+k2Jo9dvqQ==" spinCount="100000" sheet="1" objects="1" scenarios="1"/>
  <mergeCells count="8">
    <mergeCell ref="B30:C30"/>
    <mergeCell ref="A4:F4"/>
    <mergeCell ref="A5:F5"/>
    <mergeCell ref="A1:F1"/>
    <mergeCell ref="A2:F2"/>
    <mergeCell ref="A3:F3"/>
    <mergeCell ref="B18:C18"/>
    <mergeCell ref="B9:C9"/>
  </mergeCells>
  <phoneticPr fontId="3" type="noConversion"/>
  <conditionalFormatting sqref="A5 F6">
    <cfRule type="expression" dxfId="19" priority="30" stopIfTrue="1">
      <formula>LEFT($A$5,4)="Some"</formula>
    </cfRule>
  </conditionalFormatting>
  <conditionalFormatting sqref="D36">
    <cfRule type="cellIs" dxfId="18" priority="1" operator="lessThanOrEqual">
      <formula>$D$37</formula>
    </cfRule>
    <cfRule type="cellIs" dxfId="17" priority="2" operator="greaterThan">
      <formula>$D$37</formula>
    </cfRule>
  </conditionalFormatting>
  <conditionalFormatting sqref="D31:E31">
    <cfRule type="cellIs" dxfId="16" priority="6" operator="lessThanOrEqual">
      <formula>0.15</formula>
    </cfRule>
    <cfRule type="cellIs" dxfId="15" priority="10" operator="greaterThan">
      <formula>0.15</formula>
    </cfRule>
  </conditionalFormatting>
  <conditionalFormatting sqref="D32:E33">
    <cfRule type="cellIs" dxfId="14" priority="4" operator="lessThanOrEqual">
      <formula>0.4</formula>
    </cfRule>
    <cfRule type="cellIs" dxfId="13" priority="8" operator="greaterThan">
      <formula>0.4</formula>
    </cfRule>
  </conditionalFormatting>
  <conditionalFormatting sqref="D34:E34">
    <cfRule type="cellIs" dxfId="12" priority="3" operator="lessThanOrEqual">
      <formula>0.05</formula>
    </cfRule>
    <cfRule type="cellIs" dxfId="11" priority="7" operator="greaterThan">
      <formula>0.05</formula>
    </cfRule>
  </conditionalFormatting>
  <pageMargins left="0.5" right="0.5" top="0.75" bottom="0.75" header="0.5" footer="0.5"/>
  <pageSetup scale="98" orientation="landscape" r:id="rId1"/>
  <headerFooter alignWithMargins="0">
    <oddFooter>&amp;LPage &amp;P of &amp;N&amp;C&amp;D &amp;T&amp;R&amp;A</oddFooter>
  </headerFooter>
  <ignoredErrors>
    <ignoredError sqref="C31:C34 C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C61F1-154C-4D35-AF19-8CB27AE5F59E}">
  <sheetPr>
    <pageSetUpPr fitToPage="1"/>
  </sheetPr>
  <dimension ref="A1:F47"/>
  <sheetViews>
    <sheetView zoomScaleNormal="100" workbookViewId="0">
      <selection activeCell="D25" sqref="D25"/>
    </sheetView>
  </sheetViews>
  <sheetFormatPr defaultColWidth="0" defaultRowHeight="13" zeroHeight="1"/>
  <cols>
    <col min="1" max="1" width="9.54296875" style="81" bestFit="1" customWidth="1"/>
    <col min="2" max="2" width="47.1796875" style="81" bestFit="1" customWidth="1"/>
    <col min="3" max="3" width="16.453125" style="81" customWidth="1"/>
    <col min="4" max="4" width="16.453125" style="81" bestFit="1" customWidth="1"/>
    <col min="5" max="5" width="3.453125" style="81" customWidth="1"/>
    <col min="6" max="6" width="0" style="81" hidden="1" customWidth="1"/>
    <col min="7" max="16384" width="9.453125" style="81" hidden="1"/>
  </cols>
  <sheetData>
    <row r="1" spans="1:5">
      <c r="A1" s="220" t="str">
        <f>'1-Cover Page'!A1</f>
        <v>Colorado Comprehensive Literacy State Development</v>
      </c>
      <c r="B1" s="220"/>
      <c r="C1" s="220"/>
      <c r="D1" s="220"/>
      <c r="E1" s="220"/>
    </row>
    <row r="2" spans="1:5">
      <c r="A2" s="220" t="str">
        <f>'1-Cover Page'!A2</f>
        <v>Grant Code 5371 Source Code 4000</v>
      </c>
      <c r="B2" s="220"/>
      <c r="C2" s="220"/>
      <c r="D2" s="220"/>
      <c r="E2" s="220"/>
    </row>
    <row r="3" spans="1:5">
      <c r="A3" s="217" t="s">
        <v>33</v>
      </c>
      <c r="B3" s="217"/>
      <c r="C3" s="217"/>
      <c r="D3" s="217"/>
      <c r="E3" s="217"/>
    </row>
    <row r="4" spans="1:5">
      <c r="A4" s="221" t="str">
        <f>'1-Cover Page'!D4</f>
        <v>Adams Arapahoe 28J</v>
      </c>
      <c r="B4" s="221"/>
      <c r="C4" s="221"/>
      <c r="D4" s="221"/>
      <c r="E4" s="221"/>
    </row>
    <row r="5" spans="1:5">
      <c r="A5" s="222"/>
      <c r="B5" s="222"/>
      <c r="C5" s="222"/>
      <c r="D5" s="222"/>
      <c r="E5" s="222"/>
    </row>
    <row r="6" spans="1:5" ht="15" customHeight="1">
      <c r="A6" s="82"/>
      <c r="B6" s="82"/>
      <c r="C6" s="223"/>
      <c r="D6" s="223"/>
      <c r="E6" s="82"/>
    </row>
    <row r="7" spans="1:5" ht="15" customHeight="1">
      <c r="A7" s="19" t="s">
        <v>18</v>
      </c>
      <c r="B7" s="19" t="s">
        <v>19</v>
      </c>
      <c r="C7" s="87" t="s">
        <v>31</v>
      </c>
      <c r="D7" s="87" t="s">
        <v>32</v>
      </c>
      <c r="E7" s="82"/>
    </row>
    <row r="8" spans="1:5">
      <c r="A8" s="217" t="s">
        <v>395</v>
      </c>
      <c r="B8" s="217"/>
      <c r="C8" s="217"/>
      <c r="D8" s="217"/>
      <c r="E8" s="83"/>
    </row>
    <row r="9" spans="1:5">
      <c r="A9" s="82">
        <v>1</v>
      </c>
      <c r="B9" s="82" t="s">
        <v>541</v>
      </c>
      <c r="C9" s="167">
        <f>'3-Budget Summary'!C10</f>
        <v>0</v>
      </c>
      <c r="D9" s="167">
        <f>SUMIFS('2-Budget and Actual Detail'!H8:H100, '2-Budget and Actual Detail'!B8:B100, "Instructional - Salaries (0100)")</f>
        <v>0</v>
      </c>
      <c r="E9" s="83"/>
    </row>
    <row r="10" spans="1:5">
      <c r="A10" s="82">
        <v>2</v>
      </c>
      <c r="B10" s="82" t="s">
        <v>542</v>
      </c>
      <c r="C10" s="167">
        <f>'3-Budget Summary'!C11</f>
        <v>0</v>
      </c>
      <c r="D10" s="167">
        <f>SUMIFS('2-Budget and Actual Detail'!H8:H100, '2-Budget and Actual Detail'!B8:B100, "Instructional - Benefits (0200)")</f>
        <v>0</v>
      </c>
      <c r="E10" s="83"/>
    </row>
    <row r="11" spans="1:5">
      <c r="A11" s="82">
        <v>3</v>
      </c>
      <c r="B11" s="82" t="s">
        <v>20</v>
      </c>
      <c r="C11" s="168">
        <f>'3-Budget Summary'!C12</f>
        <v>0</v>
      </c>
      <c r="D11" s="168">
        <f>SUMIFS('2-Budget and Actual Detail'!H8:H100, '2-Budget and Actual Detail'!B8:B100, "Instructional - Purchased Professional &amp; Technical Services (0300)")</f>
        <v>0</v>
      </c>
      <c r="E11" s="83"/>
    </row>
    <row r="12" spans="1:5">
      <c r="A12" s="82">
        <v>4</v>
      </c>
      <c r="B12" s="82" t="s">
        <v>21</v>
      </c>
      <c r="C12" s="168">
        <f>'3-Budget Summary'!C13</f>
        <v>0</v>
      </c>
      <c r="D12" s="168">
        <f>SUMIFS('2-Budget and Actual Detail'!H8:H100, '2-Budget and Actual Detail'!B8:B100, "Instructional - Other Purchased Services (0500)")</f>
        <v>0</v>
      </c>
      <c r="E12" s="83"/>
    </row>
    <row r="13" spans="1:5">
      <c r="A13" s="82">
        <v>5</v>
      </c>
      <c r="B13" s="82" t="s">
        <v>22</v>
      </c>
      <c r="C13" s="168">
        <f>'3-Budget Summary'!C14</f>
        <v>0</v>
      </c>
      <c r="D13" s="169">
        <f>SUMIFS('2-Budget and Actual Detail'!H8:H100, '2-Budget and Actual Detail'!B8:B100, "Instructional - Supplies (0600)")</f>
        <v>0</v>
      </c>
      <c r="E13" s="83"/>
    </row>
    <row r="14" spans="1:5">
      <c r="A14" s="82">
        <v>6</v>
      </c>
      <c r="B14" s="82" t="s">
        <v>399</v>
      </c>
      <c r="C14" s="168">
        <f>'3-Budget Summary'!C15</f>
        <v>0</v>
      </c>
      <c r="D14" s="168">
        <f>SUMIFS('2-Budget and Actual Detail'!H8:H100, '2-Budget and Actual Detail'!B8:B100, "Instructional - Non-Capitalized Equipment (0735)")</f>
        <v>0</v>
      </c>
      <c r="E14" s="83"/>
    </row>
    <row r="15" spans="1:5" ht="13.5" thickBot="1">
      <c r="A15" s="82"/>
      <c r="B15" s="82"/>
      <c r="C15" s="91"/>
      <c r="D15" s="92"/>
      <c r="E15" s="83"/>
    </row>
    <row r="16" spans="1:5" ht="13.5" thickBot="1">
      <c r="A16" s="82">
        <v>7</v>
      </c>
      <c r="B16" s="84" t="s">
        <v>257</v>
      </c>
      <c r="C16" s="170">
        <f>SUM(C9:C14)</f>
        <v>0</v>
      </c>
      <c r="D16" s="171">
        <f>SUM(D9:D14)</f>
        <v>0</v>
      </c>
      <c r="E16" s="83"/>
    </row>
    <row r="17" spans="1:5">
      <c r="A17" s="217" t="s">
        <v>397</v>
      </c>
      <c r="B17" s="217"/>
      <c r="C17" s="217"/>
      <c r="D17" s="217"/>
      <c r="E17" s="83"/>
    </row>
    <row r="18" spans="1:5">
      <c r="A18" s="82">
        <v>8</v>
      </c>
      <c r="B18" s="82" t="s">
        <v>20</v>
      </c>
      <c r="C18" s="168">
        <f>'3-Budget Summary'!C19</f>
        <v>0</v>
      </c>
      <c r="D18" s="168">
        <f>SUMIFS('2-Budget and Actual Detail'!H8:H100, '2-Budget and Actual Detail'!B8:B100, "Support - Purchased Professional &amp; Technical Services (0300)")</f>
        <v>0</v>
      </c>
      <c r="E18" s="83"/>
    </row>
    <row r="19" spans="1:5">
      <c r="A19" s="82">
        <v>9</v>
      </c>
      <c r="B19" s="82" t="s">
        <v>21</v>
      </c>
      <c r="C19" s="168">
        <f>'3-Budget Summary'!C20</f>
        <v>0</v>
      </c>
      <c r="D19" s="168">
        <f>SUMIFS('2-Budget and Actual Detail'!H8:H100, '2-Budget and Actual Detail'!B8:B100, "Support - Other Purchased Services (0500)")</f>
        <v>0</v>
      </c>
      <c r="E19" s="83"/>
    </row>
    <row r="20" spans="1:5">
      <c r="A20" s="82">
        <v>10</v>
      </c>
      <c r="B20" s="82" t="s">
        <v>22</v>
      </c>
      <c r="C20" s="168">
        <f>'3-Budget Summary'!C21</f>
        <v>0</v>
      </c>
      <c r="D20" s="169">
        <f>SUMIFS('2-Budget and Actual Detail'!H8:H100, '2-Budget and Actual Detail'!B8:B100, "Support - Supplies (0600)")</f>
        <v>0</v>
      </c>
      <c r="E20" s="83"/>
    </row>
    <row r="21" spans="1:5">
      <c r="A21" s="82">
        <v>11</v>
      </c>
      <c r="B21" s="82" t="s">
        <v>399</v>
      </c>
      <c r="C21" s="168">
        <f>'3-Budget Summary'!C22</f>
        <v>0</v>
      </c>
      <c r="D21" s="168">
        <f>SUMIFS('2-Budget and Actual Detail'!H8:H100, '2-Budget and Actual Detail'!B8:B100, "Support - Non-Capitalized Equipment (0735)")</f>
        <v>0</v>
      </c>
      <c r="E21" s="83"/>
    </row>
    <row r="22" spans="1:5" ht="13.5" thickBot="1">
      <c r="A22" s="82"/>
      <c r="B22" s="82"/>
      <c r="C22" s="91"/>
      <c r="D22" s="92"/>
      <c r="E22" s="83"/>
    </row>
    <row r="23" spans="1:5" ht="13.5" thickBot="1">
      <c r="A23" s="82">
        <v>12</v>
      </c>
      <c r="B23" s="84" t="s">
        <v>257</v>
      </c>
      <c r="C23" s="170">
        <f>SUM(C18:C21)</f>
        <v>0</v>
      </c>
      <c r="D23" s="171">
        <f>SUM(D18:D21)</f>
        <v>0</v>
      </c>
      <c r="E23" s="83"/>
    </row>
    <row r="24" spans="1:5" ht="13.5" thickBot="1">
      <c r="A24" s="82">
        <v>13</v>
      </c>
      <c r="B24" s="84" t="s">
        <v>569</v>
      </c>
      <c r="C24" s="172">
        <f>'3-Budget Summary'!C34+'3-Budget Summary'!C36</f>
        <v>0</v>
      </c>
      <c r="D24" s="172">
        <f>SUM('2-Budget and Actual Detail'!I8:I100)</f>
        <v>0</v>
      </c>
      <c r="E24" s="83"/>
    </row>
    <row r="25" spans="1:5" ht="13.5" thickBot="1">
      <c r="A25" s="82">
        <v>14</v>
      </c>
      <c r="B25" s="84" t="s">
        <v>249</v>
      </c>
      <c r="C25" s="170">
        <f>C23+C16</f>
        <v>0</v>
      </c>
      <c r="D25" s="171">
        <f>D23+D16+D24</f>
        <v>0</v>
      </c>
      <c r="E25" s="85"/>
    </row>
    <row r="26" spans="1:5" ht="13.5" thickBot="1">
      <c r="A26" s="82"/>
      <c r="B26" s="82"/>
      <c r="C26" s="82"/>
      <c r="D26" s="82"/>
      <c r="E26" s="82"/>
    </row>
    <row r="27" spans="1:5" ht="13.5" thickBot="1">
      <c r="A27" s="82"/>
      <c r="B27" s="188" t="s">
        <v>574</v>
      </c>
      <c r="C27" s="224" t="e">
        <f>D25/C25</f>
        <v>#DIV/0!</v>
      </c>
      <c r="D27" s="225"/>
      <c r="E27" s="82"/>
    </row>
    <row r="28" spans="1:5">
      <c r="A28" s="82"/>
      <c r="B28" s="82"/>
      <c r="C28" s="82"/>
      <c r="D28" s="82"/>
      <c r="E28" s="82"/>
    </row>
    <row r="29" spans="1:5">
      <c r="A29" s="82"/>
      <c r="B29" s="218"/>
      <c r="C29" s="219"/>
      <c r="D29" s="219"/>
      <c r="E29" s="88"/>
    </row>
    <row r="30" spans="1:5">
      <c r="A30" s="82"/>
      <c r="B30" s="218"/>
      <c r="C30" s="219"/>
      <c r="D30" s="219"/>
      <c r="E30" s="88"/>
    </row>
    <row r="31" spans="1:5">
      <c r="A31" s="82"/>
      <c r="B31" s="82" t="s">
        <v>34</v>
      </c>
      <c r="C31" s="82"/>
      <c r="D31" s="86" t="s">
        <v>30</v>
      </c>
    </row>
    <row r="32" spans="1:5">
      <c r="A32" s="82"/>
      <c r="B32" s="82"/>
      <c r="C32" s="82"/>
      <c r="D32" s="82"/>
      <c r="E32" s="82"/>
    </row>
    <row r="33"/>
    <row r="34"/>
    <row r="35"/>
    <row r="36"/>
    <row r="37"/>
    <row r="38"/>
    <row r="39"/>
    <row r="40"/>
    <row r="41"/>
    <row r="42"/>
    <row r="43"/>
    <row r="44"/>
    <row r="45"/>
    <row r="46"/>
    <row r="47"/>
  </sheetData>
  <sheetProtection algorithmName="SHA-512" hashValue="Ni+z0r+IvghcuUUegRzfYf7e1g3uf/gg7glTikKB1ricGr/euemkjHSvzJ9VZlvZNI0lOZNiVvwGWqqOFaVB2Q==" saltValue="Ce8h6TwFEMpkqizrxBUPyQ==" spinCount="100000" sheet="1" objects="1" scenarios="1"/>
  <mergeCells count="11">
    <mergeCell ref="A8:D8"/>
    <mergeCell ref="A17:D17"/>
    <mergeCell ref="B29:B30"/>
    <mergeCell ref="C29:D30"/>
    <mergeCell ref="A1:E1"/>
    <mergeCell ref="A2:E2"/>
    <mergeCell ref="A3:E3"/>
    <mergeCell ref="A4:E4"/>
    <mergeCell ref="A5:E5"/>
    <mergeCell ref="C6:D6"/>
    <mergeCell ref="C27:D27"/>
  </mergeCells>
  <pageMargins left="0.7" right="0.7" top="0.75" bottom="0.75" header="0.3" footer="0.3"/>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F47"/>
  <sheetViews>
    <sheetView zoomScaleNormal="100" workbookViewId="0">
      <selection activeCell="D35" sqref="D35"/>
    </sheetView>
  </sheetViews>
  <sheetFormatPr defaultColWidth="0" defaultRowHeight="13" zeroHeight="1"/>
  <cols>
    <col min="1" max="1" width="9.54296875" style="81" bestFit="1" customWidth="1"/>
    <col min="2" max="2" width="47.1796875" style="81" bestFit="1" customWidth="1"/>
    <col min="3" max="3" width="16.453125" style="81" customWidth="1"/>
    <col min="4" max="4" width="16.453125" style="81" bestFit="1" customWidth="1"/>
    <col min="5" max="5" width="3.453125" style="81" customWidth="1"/>
    <col min="6" max="6" width="0" style="81" hidden="1" customWidth="1"/>
    <col min="7" max="16384" width="9.453125" style="81" hidden="1"/>
  </cols>
  <sheetData>
    <row r="1" spans="1:5">
      <c r="A1" s="220" t="str">
        <f>'1-Cover Page'!A1</f>
        <v>Colorado Comprehensive Literacy State Development</v>
      </c>
      <c r="B1" s="220"/>
      <c r="C1" s="220"/>
      <c r="D1" s="220"/>
      <c r="E1" s="220"/>
    </row>
    <row r="2" spans="1:5">
      <c r="A2" s="220" t="str">
        <f>'1-Cover Page'!A2</f>
        <v>Grant Code 5371 Source Code 4000</v>
      </c>
      <c r="B2" s="220"/>
      <c r="C2" s="220"/>
      <c r="D2" s="220"/>
      <c r="E2" s="220"/>
    </row>
    <row r="3" spans="1:5">
      <c r="A3" s="217" t="s">
        <v>33</v>
      </c>
      <c r="B3" s="217"/>
      <c r="C3" s="217"/>
      <c r="D3" s="217"/>
      <c r="E3" s="217"/>
    </row>
    <row r="4" spans="1:5">
      <c r="A4" s="221" t="str">
        <f>'1-Cover Page'!D4</f>
        <v>Adams Arapahoe 28J</v>
      </c>
      <c r="B4" s="221"/>
      <c r="C4" s="221"/>
      <c r="D4" s="221"/>
      <c r="E4" s="221"/>
    </row>
    <row r="5" spans="1:5">
      <c r="A5" s="222"/>
      <c r="B5" s="222"/>
      <c r="C5" s="222"/>
      <c r="D5" s="222"/>
      <c r="E5" s="222"/>
    </row>
    <row r="6" spans="1:5" ht="15" customHeight="1">
      <c r="A6" s="82"/>
      <c r="B6" s="82"/>
      <c r="C6" s="223"/>
      <c r="D6" s="223"/>
      <c r="E6" s="82"/>
    </row>
    <row r="7" spans="1:5" ht="15" customHeight="1">
      <c r="A7" s="19" t="s">
        <v>18</v>
      </c>
      <c r="B7" s="19" t="s">
        <v>19</v>
      </c>
      <c r="C7" s="87" t="s">
        <v>31</v>
      </c>
      <c r="D7" s="87" t="s">
        <v>32</v>
      </c>
      <c r="E7" s="82"/>
    </row>
    <row r="8" spans="1:5">
      <c r="A8" s="217" t="s">
        <v>395</v>
      </c>
      <c r="B8" s="217"/>
      <c r="C8" s="217"/>
      <c r="D8" s="217"/>
      <c r="E8" s="83"/>
    </row>
    <row r="9" spans="1:5">
      <c r="A9" s="82">
        <v>1</v>
      </c>
      <c r="B9" s="82" t="s">
        <v>541</v>
      </c>
      <c r="C9" s="167">
        <f>'3-Budget Summary'!C10</f>
        <v>0</v>
      </c>
      <c r="D9" s="167">
        <f>SUMIFS('2-Budget and Actual Detail'!J8:J100, '2-Budget and Actual Detail'!B8:B100, "Instructional - Salaries (0100)")</f>
        <v>0</v>
      </c>
      <c r="E9" s="83"/>
    </row>
    <row r="10" spans="1:5">
      <c r="A10" s="82">
        <v>2</v>
      </c>
      <c r="B10" s="82" t="s">
        <v>542</v>
      </c>
      <c r="C10" s="167">
        <f>'3-Budget Summary'!C11</f>
        <v>0</v>
      </c>
      <c r="D10" s="167">
        <f>SUMIFS('2-Budget and Actual Detail'!J8:J100, '2-Budget and Actual Detail'!B8:B100, "Instructional - Benefits (0200)")</f>
        <v>0</v>
      </c>
      <c r="E10" s="83"/>
    </row>
    <row r="11" spans="1:5">
      <c r="A11" s="82">
        <v>3</v>
      </c>
      <c r="B11" s="82" t="s">
        <v>20</v>
      </c>
      <c r="C11" s="168">
        <f>'3-Budget Summary'!C12</f>
        <v>0</v>
      </c>
      <c r="D11" s="168">
        <f>SUMIFS('2-Budget and Actual Detail'!J8:J100, '2-Budget and Actual Detail'!B8:B100, "Instructional - Purchased Professional &amp; Technical Services (0300)")</f>
        <v>0</v>
      </c>
      <c r="E11" s="83"/>
    </row>
    <row r="12" spans="1:5">
      <c r="A12" s="82">
        <v>4</v>
      </c>
      <c r="B12" s="82" t="s">
        <v>21</v>
      </c>
      <c r="C12" s="168">
        <f>'3-Budget Summary'!C13</f>
        <v>0</v>
      </c>
      <c r="D12" s="168">
        <f>SUMIFS('2-Budget and Actual Detail'!J8:J100, '2-Budget and Actual Detail'!B8:B100, "Instructional - Other Purchased Services (0500)")</f>
        <v>0</v>
      </c>
      <c r="E12" s="83"/>
    </row>
    <row r="13" spans="1:5">
      <c r="A13" s="82">
        <v>5</v>
      </c>
      <c r="B13" s="82" t="s">
        <v>22</v>
      </c>
      <c r="C13" s="168">
        <f>'3-Budget Summary'!C14</f>
        <v>0</v>
      </c>
      <c r="D13" s="169">
        <f>SUMIFS('2-Budget and Actual Detail'!J8:J100, '2-Budget and Actual Detail'!B8:B100, "Instructional - Supplies (0600)")</f>
        <v>0</v>
      </c>
      <c r="E13" s="83"/>
    </row>
    <row r="14" spans="1:5">
      <c r="A14" s="82">
        <v>6</v>
      </c>
      <c r="B14" s="82" t="s">
        <v>399</v>
      </c>
      <c r="C14" s="168">
        <f>'3-Budget Summary'!C15</f>
        <v>0</v>
      </c>
      <c r="D14" s="168">
        <f>SUMIFS('2-Budget and Actual Detail'!J8:J100, '2-Budget and Actual Detail'!B8:B100, "Instructional - Non-Capitalized Equipment (0735)")</f>
        <v>0</v>
      </c>
      <c r="E14" s="83"/>
    </row>
    <row r="15" spans="1:5" ht="13.5" thickBot="1">
      <c r="A15" s="82"/>
      <c r="B15" s="82"/>
      <c r="C15" s="91"/>
      <c r="D15" s="92"/>
      <c r="E15" s="83"/>
    </row>
    <row r="16" spans="1:5" ht="13.5" thickBot="1">
      <c r="A16" s="82">
        <v>7</v>
      </c>
      <c r="B16" s="84" t="s">
        <v>257</v>
      </c>
      <c r="C16" s="170">
        <f>SUM(C9:C14)</f>
        <v>0</v>
      </c>
      <c r="D16" s="171">
        <f>SUM(D9:D14)</f>
        <v>0</v>
      </c>
      <c r="E16" s="83"/>
    </row>
    <row r="17" spans="1:5">
      <c r="A17" s="217" t="s">
        <v>397</v>
      </c>
      <c r="B17" s="217"/>
      <c r="C17" s="217"/>
      <c r="D17" s="217"/>
      <c r="E17" s="83"/>
    </row>
    <row r="18" spans="1:5">
      <c r="A18" s="82">
        <v>8</v>
      </c>
      <c r="B18" s="82" t="s">
        <v>20</v>
      </c>
      <c r="C18" s="168">
        <f>'3-Budget Summary'!C19</f>
        <v>0</v>
      </c>
      <c r="D18" s="168">
        <f>SUMIFS('2-Budget and Actual Detail'!J8:J100, '2-Budget and Actual Detail'!B8:B100, "Support - Purchased Professional &amp; Technical Services (0300)")</f>
        <v>0</v>
      </c>
      <c r="E18" s="83"/>
    </row>
    <row r="19" spans="1:5">
      <c r="A19" s="82">
        <v>9</v>
      </c>
      <c r="B19" s="82" t="s">
        <v>21</v>
      </c>
      <c r="C19" s="168">
        <f>'3-Budget Summary'!C20</f>
        <v>0</v>
      </c>
      <c r="D19" s="168">
        <f>SUMIFS('2-Budget and Actual Detail'!J8:J100, '2-Budget and Actual Detail'!B8:B100, "Support - Other Purchased Services (0500)")</f>
        <v>0</v>
      </c>
      <c r="E19" s="83"/>
    </row>
    <row r="20" spans="1:5">
      <c r="A20" s="82">
        <v>10</v>
      </c>
      <c r="B20" s="82" t="s">
        <v>22</v>
      </c>
      <c r="C20" s="168">
        <f>'3-Budget Summary'!C21</f>
        <v>0</v>
      </c>
      <c r="D20" s="169">
        <f>SUMIFS('2-Budget and Actual Detail'!J8:J100, '2-Budget and Actual Detail'!B8:B100, "Support - Supplies (0600)")</f>
        <v>0</v>
      </c>
      <c r="E20" s="83"/>
    </row>
    <row r="21" spans="1:5">
      <c r="A21" s="82">
        <v>11</v>
      </c>
      <c r="B21" s="82" t="s">
        <v>399</v>
      </c>
      <c r="C21" s="168">
        <f>'3-Budget Summary'!C22</f>
        <v>0</v>
      </c>
      <c r="D21" s="168">
        <f>SUMIFS('2-Budget and Actual Detail'!J8:J100, '2-Budget and Actual Detail'!B8:B100, "Support - Non-Capitalized Equipment (0735)")</f>
        <v>0</v>
      </c>
      <c r="E21" s="83"/>
    </row>
    <row r="22" spans="1:5" ht="13.5" thickBot="1">
      <c r="A22" s="82"/>
      <c r="B22" s="82"/>
      <c r="C22" s="91"/>
      <c r="D22" s="92"/>
      <c r="E22" s="83"/>
    </row>
    <row r="23" spans="1:5" ht="13.5" thickBot="1">
      <c r="A23" s="82">
        <v>12</v>
      </c>
      <c r="B23" s="84" t="s">
        <v>257</v>
      </c>
      <c r="C23" s="170">
        <f>SUM(C18:C21)</f>
        <v>0</v>
      </c>
      <c r="D23" s="171">
        <f>SUM(D18:D21)</f>
        <v>0</v>
      </c>
      <c r="E23" s="83"/>
    </row>
    <row r="24" spans="1:5" ht="13.5" thickBot="1">
      <c r="A24" s="82">
        <v>13</v>
      </c>
      <c r="B24" s="84" t="s">
        <v>569</v>
      </c>
      <c r="C24" s="172">
        <f>'3-Budget Summary'!C36+'3-Budget Summary'!C34</f>
        <v>0</v>
      </c>
      <c r="D24" s="172">
        <f>SUM('2-Budget and Actual Detail'!K8:K100)</f>
        <v>0</v>
      </c>
      <c r="E24" s="83"/>
    </row>
    <row r="25" spans="1:5" ht="13.5" thickBot="1">
      <c r="A25" s="82">
        <v>14</v>
      </c>
      <c r="B25" s="84" t="s">
        <v>249</v>
      </c>
      <c r="C25" s="170">
        <f>C23+C16</f>
        <v>0</v>
      </c>
      <c r="D25" s="171">
        <f>D23+D16+D24</f>
        <v>0</v>
      </c>
      <c r="E25" s="85"/>
    </row>
    <row r="26" spans="1:5" ht="13.5" thickBot="1">
      <c r="A26" s="82"/>
      <c r="B26" s="82"/>
      <c r="C26" s="82"/>
      <c r="D26" s="82"/>
      <c r="E26" s="82"/>
    </row>
    <row r="27" spans="1:5" ht="13.5" thickBot="1">
      <c r="A27" s="82"/>
      <c r="B27" s="188" t="s">
        <v>574</v>
      </c>
      <c r="C27" s="224" t="e">
        <f>D25/C25</f>
        <v>#DIV/0!</v>
      </c>
      <c r="D27" s="225"/>
      <c r="E27" s="82"/>
    </row>
    <row r="28" spans="1:5">
      <c r="A28" s="82"/>
      <c r="B28" s="82"/>
      <c r="C28" s="82"/>
      <c r="D28" s="82"/>
      <c r="E28" s="82"/>
    </row>
    <row r="29" spans="1:5">
      <c r="A29" s="82"/>
      <c r="B29" s="218"/>
      <c r="C29" s="219"/>
      <c r="D29" s="219"/>
      <c r="E29" s="88"/>
    </row>
    <row r="30" spans="1:5">
      <c r="A30" s="82"/>
      <c r="B30" s="218"/>
      <c r="C30" s="219"/>
      <c r="D30" s="219"/>
      <c r="E30" s="88"/>
    </row>
    <row r="31" spans="1:5">
      <c r="A31" s="82"/>
      <c r="B31" s="82" t="s">
        <v>34</v>
      </c>
      <c r="C31" s="82"/>
      <c r="D31" s="86" t="s">
        <v>30</v>
      </c>
    </row>
    <row r="32" spans="1:5">
      <c r="A32" s="82"/>
      <c r="B32" s="82"/>
      <c r="C32" s="82"/>
      <c r="D32" s="82"/>
      <c r="E32" s="82"/>
    </row>
    <row r="33"/>
    <row r="34"/>
    <row r="35"/>
    <row r="36"/>
    <row r="37"/>
    <row r="38"/>
    <row r="39"/>
    <row r="40"/>
    <row r="41"/>
    <row r="42"/>
    <row r="43"/>
    <row r="44"/>
    <row r="45"/>
    <row r="46"/>
    <row r="47"/>
  </sheetData>
  <sheetProtection algorithmName="SHA-512" hashValue="SXiOK05f5trSEPfEAJ7VE/FWRAlIcHTt/PuSIH6IaVi84Ayk7MUcU/iOqtSgsg1T+CpBVL4UMwA2bSrVi+t2ww==" saltValue="QmkJSUqbjqIAf4SPjVuwBw==" spinCount="100000" sheet="1" objects="1" scenarios="1"/>
  <mergeCells count="11">
    <mergeCell ref="A1:E1"/>
    <mergeCell ref="A2:E2"/>
    <mergeCell ref="A3:E3"/>
    <mergeCell ref="A4:E4"/>
    <mergeCell ref="A5:E5"/>
    <mergeCell ref="B29:B30"/>
    <mergeCell ref="C29:D30"/>
    <mergeCell ref="C6:D6"/>
    <mergeCell ref="A17:D17"/>
    <mergeCell ref="A8:D8"/>
    <mergeCell ref="C27:D27"/>
  </mergeCells>
  <pageMargins left="0.7" right="0.7" top="0.75" bottom="0.75" header="0.3" footer="0.3"/>
  <pageSetup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G29"/>
  <sheetViews>
    <sheetView workbookViewId="0">
      <selection activeCell="E12" sqref="E12"/>
    </sheetView>
  </sheetViews>
  <sheetFormatPr defaultColWidth="9.453125" defaultRowHeight="13"/>
  <cols>
    <col min="1" max="1" width="25.54296875" style="1" bestFit="1" customWidth="1"/>
    <col min="2" max="2" width="13.7265625" style="1" bestFit="1" customWidth="1"/>
    <col min="3" max="3" width="62.453125" style="1" bestFit="1" customWidth="1"/>
    <col min="4" max="4" width="38" style="1" bestFit="1" customWidth="1"/>
    <col min="5" max="5" width="33.453125" style="141" bestFit="1" customWidth="1"/>
    <col min="6" max="6" width="9.453125" style="1"/>
    <col min="7" max="7" width="42.1796875" style="1" customWidth="1"/>
    <col min="8" max="16384" width="9.453125" style="1"/>
  </cols>
  <sheetData>
    <row r="1" spans="1:7">
      <c r="A1" s="34" t="s">
        <v>0</v>
      </c>
      <c r="C1" s="1" t="s">
        <v>403</v>
      </c>
      <c r="D1" s="1" t="s">
        <v>402</v>
      </c>
    </row>
    <row r="2" spans="1:7">
      <c r="A2" s="34" t="s">
        <v>17</v>
      </c>
      <c r="C2" s="34" t="s">
        <v>539</v>
      </c>
      <c r="D2" s="151" t="s">
        <v>515</v>
      </c>
      <c r="F2" s="1">
        <v>1</v>
      </c>
      <c r="G2" s="1" t="s">
        <v>553</v>
      </c>
    </row>
    <row r="3" spans="1:7" ht="26">
      <c r="A3" s="1" t="s">
        <v>35</v>
      </c>
      <c r="C3" s="34" t="s">
        <v>540</v>
      </c>
      <c r="D3" s="151" t="s">
        <v>564</v>
      </c>
      <c r="F3" s="1">
        <v>1</v>
      </c>
      <c r="G3" s="1" t="s">
        <v>554</v>
      </c>
    </row>
    <row r="4" spans="1:7" ht="39">
      <c r="A4" s="1" t="s">
        <v>36</v>
      </c>
      <c r="C4" s="34" t="s">
        <v>259</v>
      </c>
      <c r="D4" s="151" t="s">
        <v>516</v>
      </c>
      <c r="F4" s="1">
        <v>1</v>
      </c>
      <c r="G4" s="1" t="s">
        <v>555</v>
      </c>
    </row>
    <row r="5" spans="1:7" ht="39">
      <c r="A5" s="34" t="s">
        <v>7</v>
      </c>
      <c r="C5" s="1" t="s">
        <v>260</v>
      </c>
      <c r="D5" s="151" t="s">
        <v>517</v>
      </c>
      <c r="F5" s="1">
        <v>1</v>
      </c>
      <c r="G5" s="1" t="s">
        <v>556</v>
      </c>
    </row>
    <row r="6" spans="1:7" ht="26">
      <c r="A6" s="34" t="s">
        <v>8</v>
      </c>
      <c r="C6" s="34" t="s">
        <v>261</v>
      </c>
      <c r="D6" s="151" t="s">
        <v>518</v>
      </c>
      <c r="F6" s="1">
        <v>1</v>
      </c>
      <c r="G6" s="1" t="s">
        <v>557</v>
      </c>
    </row>
    <row r="7" spans="1:7" ht="26">
      <c r="A7" s="34" t="s">
        <v>9</v>
      </c>
      <c r="C7" s="34" t="s">
        <v>552</v>
      </c>
      <c r="D7" s="151" t="s">
        <v>519</v>
      </c>
      <c r="E7" s="141" t="s">
        <v>528</v>
      </c>
      <c r="F7" s="1">
        <v>1</v>
      </c>
      <c r="G7" s="1" t="s">
        <v>561</v>
      </c>
    </row>
    <row r="8" spans="1:7" ht="39">
      <c r="A8" s="34" t="s">
        <v>10</v>
      </c>
      <c r="C8" s="34" t="s">
        <v>262</v>
      </c>
      <c r="D8" s="151" t="s">
        <v>523</v>
      </c>
      <c r="F8" s="1">
        <v>1</v>
      </c>
      <c r="G8" s="1" t="s">
        <v>558</v>
      </c>
    </row>
    <row r="9" spans="1:7">
      <c r="A9" s="34" t="s">
        <v>11</v>
      </c>
      <c r="C9" s="1" t="s">
        <v>263</v>
      </c>
      <c r="D9" s="151" t="s">
        <v>524</v>
      </c>
      <c r="F9" s="1">
        <v>1</v>
      </c>
      <c r="G9" s="1" t="s">
        <v>559</v>
      </c>
    </row>
    <row r="10" spans="1:7" ht="26">
      <c r="A10" s="34" t="s">
        <v>12</v>
      </c>
      <c r="C10" s="1" t="s">
        <v>264</v>
      </c>
      <c r="D10" s="151" t="s">
        <v>527</v>
      </c>
      <c r="F10" s="1">
        <v>2</v>
      </c>
      <c r="G10" s="1" t="s">
        <v>560</v>
      </c>
    </row>
    <row r="11" spans="1:7" ht="26">
      <c r="A11" s="34" t="s">
        <v>13</v>
      </c>
      <c r="C11" s="1" t="s">
        <v>405</v>
      </c>
      <c r="D11" s="151" t="s">
        <v>526</v>
      </c>
      <c r="F11" s="1">
        <v>2</v>
      </c>
      <c r="G11" s="1" t="s">
        <v>562</v>
      </c>
    </row>
    <row r="12" spans="1:7" ht="26">
      <c r="A12" s="34" t="s">
        <v>14</v>
      </c>
      <c r="D12" s="151" t="s">
        <v>525</v>
      </c>
      <c r="F12" s="1">
        <v>1</v>
      </c>
    </row>
    <row r="13" spans="1:7">
      <c r="A13" s="34" t="s">
        <v>15</v>
      </c>
      <c r="D13" s="1" t="s">
        <v>573</v>
      </c>
    </row>
    <row r="14" spans="1:7">
      <c r="A14" s="34" t="s">
        <v>16</v>
      </c>
      <c r="D14" s="151" t="s">
        <v>534</v>
      </c>
    </row>
    <row r="16" spans="1:7">
      <c r="A16" s="34"/>
    </row>
    <row r="17" spans="1:4">
      <c r="A17" s="34"/>
    </row>
    <row r="18" spans="1:4" ht="13.5" thickBot="1">
      <c r="A18" s="34"/>
    </row>
    <row r="19" spans="1:4" ht="13.5" thickBot="1">
      <c r="A19" s="34"/>
      <c r="B19" s="146" t="s">
        <v>520</v>
      </c>
      <c r="C19" s="147" t="s">
        <v>521</v>
      </c>
      <c r="D19" s="146" t="s">
        <v>520</v>
      </c>
    </row>
    <row r="20" spans="1:4">
      <c r="B20" s="159" t="s">
        <v>69</v>
      </c>
      <c r="C20" s="1" t="s">
        <v>543</v>
      </c>
      <c r="D20" s="159" t="s">
        <v>69</v>
      </c>
    </row>
    <row r="21" spans="1:4">
      <c r="B21" s="159" t="s">
        <v>233</v>
      </c>
      <c r="C21" s="1" t="s">
        <v>50</v>
      </c>
      <c r="D21" s="159" t="s">
        <v>233</v>
      </c>
    </row>
    <row r="22" spans="1:4">
      <c r="B22" s="159" t="s">
        <v>66</v>
      </c>
      <c r="C22" s="1" t="s">
        <v>544</v>
      </c>
      <c r="D22" s="159" t="s">
        <v>66</v>
      </c>
    </row>
    <row r="23" spans="1:4">
      <c r="B23" s="159" t="s">
        <v>104</v>
      </c>
      <c r="C23" s="1" t="s">
        <v>545</v>
      </c>
      <c r="D23" s="159" t="s">
        <v>104</v>
      </c>
    </row>
    <row r="24" spans="1:4">
      <c r="B24" s="159" t="s">
        <v>140</v>
      </c>
      <c r="C24" s="1" t="s">
        <v>546</v>
      </c>
      <c r="D24" s="159" t="s">
        <v>140</v>
      </c>
    </row>
    <row r="25" spans="1:4">
      <c r="B25" s="159" t="s">
        <v>114</v>
      </c>
      <c r="C25" s="1" t="s">
        <v>547</v>
      </c>
      <c r="D25" s="159" t="s">
        <v>114</v>
      </c>
    </row>
    <row r="26" spans="1:4">
      <c r="B26" s="159" t="s">
        <v>192</v>
      </c>
      <c r="C26" s="1" t="s">
        <v>548</v>
      </c>
      <c r="D26" s="159" t="s">
        <v>192</v>
      </c>
    </row>
    <row r="27" spans="1:4">
      <c r="B27" s="159" t="s">
        <v>65</v>
      </c>
      <c r="C27" s="1" t="s">
        <v>457</v>
      </c>
      <c r="D27" s="159" t="s">
        <v>65</v>
      </c>
    </row>
    <row r="28" spans="1:4">
      <c r="B28" s="159" t="s">
        <v>79</v>
      </c>
      <c r="C28" s="1" t="s">
        <v>549</v>
      </c>
      <c r="D28" s="159" t="s">
        <v>79</v>
      </c>
    </row>
    <row r="29" spans="1:4">
      <c r="B29" s="159" t="s">
        <v>205</v>
      </c>
      <c r="C29" s="1" t="s">
        <v>550</v>
      </c>
      <c r="D29" s="159" t="s">
        <v>205</v>
      </c>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G39"/>
  <sheetViews>
    <sheetView zoomScaleNormal="100" workbookViewId="0">
      <selection activeCell="E12" sqref="E12"/>
    </sheetView>
  </sheetViews>
  <sheetFormatPr defaultColWidth="0" defaultRowHeight="13" zeroHeight="1"/>
  <cols>
    <col min="1" max="1" width="9.453125" style="1" customWidth="1"/>
    <col min="2" max="2" width="22.54296875" style="1" customWidth="1"/>
    <col min="3" max="3" width="18.453125" style="1" customWidth="1"/>
    <col min="4" max="4" width="18" style="1" customWidth="1"/>
    <col min="5" max="5" width="14.453125" style="1" customWidth="1"/>
    <col min="6" max="6" width="16.54296875" style="1" customWidth="1"/>
    <col min="7" max="7" width="17" style="1" hidden="1" customWidth="1"/>
    <col min="8" max="16384" width="9.453125" style="1" hidden="1"/>
  </cols>
  <sheetData>
    <row r="1" spans="1:6">
      <c r="B1" s="226" t="str">
        <f>'1-Cover Page'!A1</f>
        <v>Colorado Comprehensive Literacy State Development</v>
      </c>
      <c r="C1" s="226"/>
      <c r="D1" s="226"/>
      <c r="E1" s="226"/>
      <c r="F1" s="226"/>
    </row>
    <row r="2" spans="1:6">
      <c r="B2" s="229" t="str">
        <f>'1-Cover Page'!A2</f>
        <v>Grant Code 5371 Source Code 4000</v>
      </c>
      <c r="C2" s="229"/>
      <c r="D2" s="229"/>
      <c r="E2" s="229"/>
      <c r="F2" s="229"/>
    </row>
    <row r="3" spans="1:6">
      <c r="A3" s="7"/>
      <c r="B3" s="227" t="s">
        <v>23</v>
      </c>
      <c r="C3" s="227"/>
      <c r="D3" s="227"/>
      <c r="E3" s="227"/>
      <c r="F3" s="227"/>
    </row>
    <row r="4" spans="1:6">
      <c r="B4" s="229" t="str">
        <f>'1-Cover Page'!D4</f>
        <v>Adams Arapahoe 28J</v>
      </c>
      <c r="C4" s="229"/>
      <c r="D4" s="229"/>
      <c r="E4" s="229"/>
      <c r="F4" s="229"/>
    </row>
    <row r="5" spans="1:6">
      <c r="B5" s="228">
        <f>'1-Cover Page'!D7</f>
        <v>0</v>
      </c>
      <c r="C5" s="228"/>
      <c r="D5" s="228"/>
      <c r="E5" s="228"/>
      <c r="F5" s="228"/>
    </row>
    <row r="6" spans="1:6">
      <c r="B6" s="2"/>
      <c r="E6" s="3"/>
    </row>
    <row r="7" spans="1:6">
      <c r="B7" s="2"/>
      <c r="E7" s="3"/>
    </row>
    <row r="8" spans="1:6">
      <c r="B8" s="2"/>
      <c r="C8" s="4" t="s">
        <v>24</v>
      </c>
      <c r="D8" s="5" t="s">
        <v>25</v>
      </c>
      <c r="E8" s="4"/>
    </row>
    <row r="9" spans="1:6">
      <c r="B9" s="2"/>
      <c r="C9" s="89">
        <f>SUM('2-Budget and Actual Detail'!G7:G293)</f>
        <v>100</v>
      </c>
      <c r="D9" s="6" t="e">
        <f>'3-Budget Summary'!#REF!</f>
        <v>#REF!</v>
      </c>
      <c r="E9" s="4" t="e">
        <f>IF(C9=D9,"equal","not equal!")</f>
        <v>#REF!</v>
      </c>
    </row>
    <row r="10" spans="1:6">
      <c r="B10" s="2"/>
      <c r="E10" s="3"/>
    </row>
    <row r="11" spans="1:6">
      <c r="B11" s="2"/>
      <c r="E11" s="3"/>
    </row>
    <row r="12" spans="1:6">
      <c r="B12" s="1" t="s">
        <v>26</v>
      </c>
      <c r="E12" s="3"/>
    </row>
    <row r="13" spans="1:6">
      <c r="B13" s="1" t="s">
        <v>27</v>
      </c>
    </row>
    <row r="14" spans="1:6"/>
    <row r="16" spans="1:6"/>
    <row r="28" spans="5:5" hidden="1">
      <c r="E28" s="3"/>
    </row>
    <row r="29" spans="5:5"/>
    <row r="30" spans="5:5"/>
    <row r="31" spans="5:5"/>
    <row r="38"/>
    <row r="39"/>
  </sheetData>
  <mergeCells count="5">
    <mergeCell ref="B1:F1"/>
    <mergeCell ref="B3:F3"/>
    <mergeCell ref="B5:F5"/>
    <mergeCell ref="B2:F2"/>
    <mergeCell ref="B4:F4"/>
  </mergeCells>
  <phoneticPr fontId="3" type="noConversion"/>
  <conditionalFormatting sqref="E9">
    <cfRule type="expression" dxfId="10" priority="1" stopIfTrue="1">
      <formula>LEFT(E9,3)="not"</formula>
    </cfRule>
  </conditionalFormatting>
  <pageMargins left="0.5" right="0.5" top="0.75" bottom="0.75" header="0.5" footer="0.5"/>
  <pageSetup orientation="landscape" r:id="rId1"/>
  <headerFooter alignWithMargins="0">
    <oddFooter>&amp;LPage &amp;P of &amp;N&amp;C&amp;D &amp;T&amp;R&amp;A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E5BF6-D240-4E35-8E8D-233A7CDB4A2B}">
  <sheetPr>
    <outlinePr summaryBelow="0" summaryRight="0"/>
    <pageSetUpPr fitToPage="1"/>
  </sheetPr>
  <dimension ref="A1:R33"/>
  <sheetViews>
    <sheetView workbookViewId="0">
      <pane xSplit="3" ySplit="6" topLeftCell="E7" activePane="bottomRight" state="frozen"/>
      <selection pane="topRight" activeCell="D1" sqref="D1"/>
      <selection pane="bottomLeft" activeCell="A7" sqref="A7"/>
      <selection pane="bottomRight" activeCell="A6" sqref="A6:I33"/>
    </sheetView>
  </sheetViews>
  <sheetFormatPr defaultColWidth="14.453125" defaultRowHeight="15" customHeight="1"/>
  <cols>
    <col min="1" max="1" width="29.453125" style="98" customWidth="1"/>
    <col min="2" max="2" width="19.54296875" style="98" customWidth="1"/>
    <col min="3" max="3" width="18.54296875" style="98" hidden="1" customWidth="1"/>
    <col min="4" max="4" width="16.54296875" style="98" hidden="1" customWidth="1"/>
    <col min="5" max="5" width="17.54296875" style="98" hidden="1" customWidth="1"/>
    <col min="6" max="6" width="19" style="98" hidden="1" customWidth="1"/>
    <col min="7" max="7" width="20" style="98" hidden="1" customWidth="1"/>
    <col min="8" max="8" width="20.54296875" style="98" hidden="1" customWidth="1"/>
    <col min="9" max="9" width="20.54296875" style="139" customWidth="1"/>
    <col min="10" max="10" width="20.54296875" style="98" customWidth="1"/>
    <col min="11" max="11" width="14.453125" style="98"/>
    <col min="12" max="12" width="14.54296875" style="98" customWidth="1"/>
    <col min="13" max="13" width="42.81640625" style="98" customWidth="1"/>
    <col min="14" max="14" width="15.54296875" style="98" customWidth="1"/>
    <col min="15" max="15" width="19.453125" style="98" customWidth="1"/>
    <col min="16" max="17" width="18.1796875" style="98" customWidth="1"/>
    <col min="18" max="18" width="42.81640625" style="98" customWidth="1"/>
    <col min="19" max="16384" width="14.453125" style="98"/>
  </cols>
  <sheetData>
    <row r="1" spans="1:18" ht="14">
      <c r="A1" s="93" t="s">
        <v>406</v>
      </c>
      <c r="B1" s="94">
        <v>27</v>
      </c>
      <c r="C1" s="95"/>
      <c r="D1" s="95"/>
      <c r="E1" s="95"/>
      <c r="F1" s="95"/>
      <c r="G1" s="95"/>
      <c r="H1" s="95"/>
      <c r="I1" s="96"/>
      <c r="J1" s="95"/>
      <c r="K1" s="95"/>
      <c r="L1" s="95"/>
      <c r="M1" s="97"/>
      <c r="N1" s="97"/>
      <c r="O1" s="97"/>
      <c r="P1" s="97"/>
      <c r="Q1" s="97"/>
      <c r="R1" s="97"/>
    </row>
    <row r="2" spans="1:18" ht="14">
      <c r="A2" s="93" t="s">
        <v>407</v>
      </c>
      <c r="B2" s="94">
        <v>0</v>
      </c>
      <c r="C2" s="95"/>
      <c r="D2" s="95"/>
      <c r="E2" s="95"/>
      <c r="F2" s="95"/>
      <c r="G2" s="95"/>
      <c r="H2" s="95"/>
      <c r="I2" s="96"/>
      <c r="J2" s="95"/>
      <c r="K2" s="95"/>
      <c r="L2" s="95"/>
      <c r="M2" s="97"/>
      <c r="N2" s="97"/>
      <c r="O2" s="97"/>
      <c r="P2" s="97"/>
      <c r="Q2" s="97"/>
      <c r="R2" s="97"/>
    </row>
    <row r="3" spans="1:18" ht="14">
      <c r="A3" s="99" t="s">
        <v>408</v>
      </c>
      <c r="B3" s="100">
        <f>SUM(H7:H33)</f>
        <v>2046816.5500000003</v>
      </c>
      <c r="C3" s="95"/>
      <c r="D3" s="95"/>
      <c r="E3" s="95"/>
      <c r="F3" s="95"/>
      <c r="G3" s="95"/>
      <c r="H3" s="95"/>
      <c r="I3" s="96"/>
      <c r="J3" s="95"/>
      <c r="K3" s="95"/>
      <c r="L3" s="95"/>
      <c r="M3" s="97"/>
      <c r="N3" s="97"/>
      <c r="O3" s="97"/>
      <c r="P3" s="97"/>
      <c r="Q3" s="97"/>
      <c r="R3" s="97"/>
    </row>
    <row r="4" spans="1:18" ht="14">
      <c r="A4" s="101"/>
      <c r="B4" s="97"/>
      <c r="C4" s="95"/>
      <c r="D4" s="95"/>
      <c r="E4" s="95"/>
      <c r="F4" s="95"/>
      <c r="G4" s="95"/>
      <c r="H4" s="95"/>
      <c r="I4" s="96"/>
      <c r="J4" s="95"/>
      <c r="K4" s="95"/>
      <c r="L4" s="95"/>
      <c r="M4" s="97"/>
      <c r="N4" s="97"/>
      <c r="O4" s="97"/>
      <c r="P4" s="97"/>
      <c r="Q4" s="97"/>
      <c r="R4" s="97"/>
    </row>
    <row r="5" spans="1:18" ht="14">
      <c r="A5" s="93"/>
      <c r="B5" s="102"/>
      <c r="C5" s="102"/>
      <c r="D5" s="230" t="s">
        <v>409</v>
      </c>
      <c r="E5" s="231"/>
      <c r="F5" s="231"/>
      <c r="G5" s="231"/>
      <c r="H5" s="231"/>
      <c r="I5" s="231"/>
      <c r="J5" s="231"/>
      <c r="K5" s="232" t="s">
        <v>410</v>
      </c>
      <c r="L5" s="231"/>
      <c r="M5" s="103" t="s">
        <v>411</v>
      </c>
      <c r="N5" s="233" t="s">
        <v>412</v>
      </c>
      <c r="O5" s="234"/>
      <c r="P5" s="234"/>
      <c r="Q5" s="234"/>
      <c r="R5" s="234"/>
    </row>
    <row r="6" spans="1:18" ht="63.65" customHeight="1">
      <c r="A6" s="104" t="s">
        <v>413</v>
      </c>
      <c r="B6" s="105" t="s">
        <v>414</v>
      </c>
      <c r="C6" s="105" t="s">
        <v>415</v>
      </c>
      <c r="D6" s="106" t="s">
        <v>416</v>
      </c>
      <c r="E6" s="106" t="s">
        <v>417</v>
      </c>
      <c r="F6" s="106" t="s">
        <v>418</v>
      </c>
      <c r="G6" s="106" t="s">
        <v>419</v>
      </c>
      <c r="H6" s="106" t="s">
        <v>420</v>
      </c>
      <c r="I6" s="107" t="s">
        <v>421</v>
      </c>
      <c r="J6" s="106" t="s">
        <v>422</v>
      </c>
      <c r="K6" s="108" t="s">
        <v>423</v>
      </c>
      <c r="L6" s="108" t="s">
        <v>424</v>
      </c>
      <c r="M6" s="105" t="s">
        <v>425</v>
      </c>
      <c r="N6" s="109" t="s">
        <v>426</v>
      </c>
      <c r="O6" s="109" t="s">
        <v>427</v>
      </c>
      <c r="P6" s="109" t="s">
        <v>428</v>
      </c>
      <c r="Q6" s="109" t="s">
        <v>429</v>
      </c>
      <c r="R6" s="109" t="s">
        <v>430</v>
      </c>
    </row>
    <row r="7" spans="1:18" ht="15" customHeight="1">
      <c r="A7" s="140" t="s">
        <v>55</v>
      </c>
      <c r="B7" s="131" t="s">
        <v>454</v>
      </c>
      <c r="C7" s="122">
        <v>54</v>
      </c>
      <c r="D7" s="123">
        <v>44141</v>
      </c>
      <c r="E7" s="113" t="s">
        <v>432</v>
      </c>
      <c r="F7" s="113"/>
      <c r="G7" s="113"/>
      <c r="H7" s="128">
        <v>24000</v>
      </c>
      <c r="I7" s="115">
        <v>15000</v>
      </c>
      <c r="J7" s="116"/>
      <c r="K7" s="113"/>
      <c r="L7" s="126"/>
      <c r="M7" s="118" t="s">
        <v>455</v>
      </c>
      <c r="N7" s="119">
        <v>15</v>
      </c>
      <c r="O7" s="119" t="s">
        <v>434</v>
      </c>
      <c r="P7" s="119" t="s">
        <v>435</v>
      </c>
      <c r="Q7" s="120">
        <v>7000</v>
      </c>
      <c r="R7" s="119" t="s">
        <v>436</v>
      </c>
    </row>
    <row r="8" spans="1:18" ht="15" customHeight="1">
      <c r="A8" s="110">
        <v>123</v>
      </c>
      <c r="B8" s="131" t="s">
        <v>457</v>
      </c>
      <c r="C8" s="122">
        <v>7</v>
      </c>
      <c r="D8" s="123">
        <v>44141</v>
      </c>
      <c r="E8" s="113" t="s">
        <v>432</v>
      </c>
      <c r="F8" s="113"/>
      <c r="G8" s="113"/>
      <c r="H8" s="124">
        <v>15000</v>
      </c>
      <c r="I8" s="125">
        <v>15000</v>
      </c>
      <c r="J8" s="116"/>
      <c r="K8" s="113"/>
      <c r="L8" s="126"/>
      <c r="M8" s="118"/>
      <c r="N8" s="119">
        <v>40</v>
      </c>
      <c r="O8" s="119" t="s">
        <v>439</v>
      </c>
      <c r="P8" s="119">
        <v>136</v>
      </c>
      <c r="Q8" s="120">
        <v>4092</v>
      </c>
      <c r="R8" s="119" t="s">
        <v>440</v>
      </c>
    </row>
    <row r="9" spans="1:18" ht="15" customHeight="1">
      <c r="A9" s="110">
        <v>130</v>
      </c>
      <c r="B9" s="131" t="s">
        <v>459</v>
      </c>
      <c r="C9" s="122">
        <v>160</v>
      </c>
      <c r="D9" s="123">
        <v>44134</v>
      </c>
      <c r="E9" s="113" t="s">
        <v>432</v>
      </c>
      <c r="F9" s="113"/>
      <c r="G9" s="113"/>
      <c r="H9" s="128">
        <v>49980</v>
      </c>
      <c r="I9" s="115">
        <v>15000</v>
      </c>
      <c r="J9" s="116"/>
      <c r="K9" s="113"/>
      <c r="L9" s="126"/>
      <c r="M9" s="118" t="s">
        <v>460</v>
      </c>
      <c r="N9" s="119">
        <v>40</v>
      </c>
      <c r="O9" s="119" t="s">
        <v>443</v>
      </c>
      <c r="P9" s="119">
        <v>112</v>
      </c>
      <c r="Q9" s="120">
        <v>4860</v>
      </c>
      <c r="R9" s="119" t="s">
        <v>444</v>
      </c>
    </row>
    <row r="10" spans="1:18" ht="15" customHeight="1">
      <c r="A10" s="110">
        <v>220</v>
      </c>
      <c r="B10" s="129" t="s">
        <v>463</v>
      </c>
      <c r="C10" s="133">
        <v>85</v>
      </c>
      <c r="D10" s="127">
        <v>44141</v>
      </c>
      <c r="E10" s="113" t="s">
        <v>432</v>
      </c>
      <c r="F10" s="113"/>
      <c r="G10" s="113"/>
      <c r="H10" s="128">
        <v>15000</v>
      </c>
      <c r="I10" s="115">
        <v>15000</v>
      </c>
      <c r="J10" s="116" t="s">
        <v>432</v>
      </c>
      <c r="K10" s="113"/>
      <c r="L10" s="126"/>
      <c r="M10" s="118" t="s">
        <v>464</v>
      </c>
      <c r="N10" s="119">
        <v>35</v>
      </c>
      <c r="O10" s="119" t="s">
        <v>439</v>
      </c>
      <c r="P10" s="119">
        <v>116</v>
      </c>
      <c r="Q10" s="130">
        <v>14396</v>
      </c>
      <c r="R10" s="119" t="s">
        <v>447</v>
      </c>
    </row>
    <row r="11" spans="1:18" ht="15" customHeight="1">
      <c r="A11" s="110">
        <v>470</v>
      </c>
      <c r="B11" s="131" t="s">
        <v>487</v>
      </c>
      <c r="C11" s="122">
        <v>153</v>
      </c>
      <c r="D11" s="123">
        <v>44141</v>
      </c>
      <c r="E11" s="113" t="s">
        <v>432</v>
      </c>
      <c r="F11" s="113"/>
      <c r="G11" s="113"/>
      <c r="H11" s="128">
        <v>150000</v>
      </c>
      <c r="I11" s="115">
        <v>150000</v>
      </c>
      <c r="J11" s="116"/>
      <c r="K11" s="113"/>
      <c r="L11" s="126"/>
      <c r="M11" s="118"/>
      <c r="N11" s="119">
        <v>25</v>
      </c>
      <c r="O11" s="119" t="s">
        <v>439</v>
      </c>
      <c r="P11" s="119">
        <v>165</v>
      </c>
      <c r="Q11" s="120">
        <v>14400</v>
      </c>
      <c r="R11" s="119" t="s">
        <v>449</v>
      </c>
    </row>
    <row r="12" spans="1:18" ht="15" customHeight="1">
      <c r="A12" s="110">
        <v>480</v>
      </c>
      <c r="B12" s="131" t="s">
        <v>499</v>
      </c>
      <c r="C12" s="122">
        <v>168</v>
      </c>
      <c r="D12" s="123">
        <v>44141</v>
      </c>
      <c r="E12" s="113" t="s">
        <v>432</v>
      </c>
      <c r="F12" s="113"/>
      <c r="G12" s="113"/>
      <c r="H12" s="128">
        <v>165000</v>
      </c>
      <c r="I12" s="115">
        <v>165000</v>
      </c>
      <c r="J12" s="116"/>
      <c r="K12" s="113"/>
      <c r="L12" s="126"/>
      <c r="M12" s="118"/>
      <c r="N12" s="119">
        <v>25</v>
      </c>
      <c r="O12" s="119" t="s">
        <v>439</v>
      </c>
      <c r="P12" s="119">
        <v>28</v>
      </c>
      <c r="Q12" s="120">
        <v>14400</v>
      </c>
      <c r="R12" s="119" t="s">
        <v>451</v>
      </c>
    </row>
    <row r="13" spans="1:18" ht="15" customHeight="1">
      <c r="A13" s="110">
        <v>500</v>
      </c>
      <c r="B13" s="131" t="s">
        <v>445</v>
      </c>
      <c r="C13" s="122">
        <v>116</v>
      </c>
      <c r="D13" s="123">
        <v>44137</v>
      </c>
      <c r="E13" s="113" t="s">
        <v>432</v>
      </c>
      <c r="F13" s="113"/>
      <c r="G13" s="113"/>
      <c r="H13" s="128">
        <v>14396.4</v>
      </c>
      <c r="I13" s="115">
        <v>14396.4</v>
      </c>
      <c r="J13" s="116"/>
      <c r="K13" s="113"/>
      <c r="L13" s="126"/>
      <c r="M13" s="118" t="s">
        <v>446</v>
      </c>
      <c r="N13" s="119">
        <v>30</v>
      </c>
      <c r="O13" s="119" t="s">
        <v>439</v>
      </c>
      <c r="P13" s="119">
        <v>150</v>
      </c>
      <c r="Q13" s="120">
        <v>14650</v>
      </c>
      <c r="R13" s="119" t="s">
        <v>453</v>
      </c>
    </row>
    <row r="14" spans="1:18" ht="15" customHeight="1">
      <c r="A14" s="110">
        <v>540</v>
      </c>
      <c r="B14" s="131" t="s">
        <v>448</v>
      </c>
      <c r="C14" s="122">
        <v>165</v>
      </c>
      <c r="D14" s="123">
        <v>44118</v>
      </c>
      <c r="E14" s="113" t="s">
        <v>432</v>
      </c>
      <c r="F14" s="113"/>
      <c r="G14" s="113"/>
      <c r="H14" s="128">
        <v>14400</v>
      </c>
      <c r="I14" s="115">
        <v>14400</v>
      </c>
      <c r="J14" s="116"/>
      <c r="K14" s="113"/>
      <c r="L14" s="126"/>
      <c r="M14" s="118"/>
      <c r="N14" s="119">
        <v>30</v>
      </c>
      <c r="O14" s="119" t="s">
        <v>439</v>
      </c>
      <c r="P14" s="119">
        <v>54</v>
      </c>
      <c r="Q14" s="120">
        <v>24000</v>
      </c>
      <c r="R14" s="119" t="s">
        <v>456</v>
      </c>
    </row>
    <row r="15" spans="1:18" ht="15" customHeight="1">
      <c r="A15" s="110">
        <v>580</v>
      </c>
      <c r="B15" s="131" t="s">
        <v>466</v>
      </c>
      <c r="C15" s="122">
        <v>2</v>
      </c>
      <c r="D15" s="123">
        <v>44116</v>
      </c>
      <c r="E15" s="113" t="s">
        <v>432</v>
      </c>
      <c r="F15" s="113"/>
      <c r="G15" s="113"/>
      <c r="H15" s="128">
        <v>28790.400000000001</v>
      </c>
      <c r="I15" s="115">
        <v>15000</v>
      </c>
      <c r="J15" s="116"/>
      <c r="K15" s="113"/>
      <c r="L15" s="126"/>
      <c r="M15" s="118" t="s">
        <v>467</v>
      </c>
      <c r="N15" s="119">
        <v>40</v>
      </c>
      <c r="O15" s="119" t="s">
        <v>439</v>
      </c>
      <c r="P15" s="119">
        <v>7</v>
      </c>
      <c r="Q15" s="120">
        <v>15000</v>
      </c>
      <c r="R15" s="119" t="s">
        <v>458</v>
      </c>
    </row>
    <row r="16" spans="1:18" ht="15" customHeight="1">
      <c r="A16" s="110">
        <v>640</v>
      </c>
      <c r="B16" s="131" t="s">
        <v>489</v>
      </c>
      <c r="C16" s="133">
        <v>1</v>
      </c>
      <c r="D16" s="127">
        <v>44133</v>
      </c>
      <c r="E16" s="113" t="s">
        <v>432</v>
      </c>
      <c r="F16" s="113"/>
      <c r="G16" s="113"/>
      <c r="H16" s="128">
        <v>150000</v>
      </c>
      <c r="I16" s="115">
        <v>150000</v>
      </c>
      <c r="J16" s="116"/>
      <c r="K16" s="113"/>
      <c r="L16" s="126"/>
      <c r="M16" s="118"/>
      <c r="N16" s="119">
        <v>50</v>
      </c>
      <c r="O16" s="119" t="s">
        <v>461</v>
      </c>
      <c r="P16" s="119">
        <v>160</v>
      </c>
      <c r="Q16" s="120">
        <v>49980</v>
      </c>
      <c r="R16" s="119" t="s">
        <v>462</v>
      </c>
    </row>
    <row r="17" spans="1:18" ht="15" customHeight="1">
      <c r="A17" s="110">
        <v>870</v>
      </c>
      <c r="B17" s="131" t="s">
        <v>469</v>
      </c>
      <c r="C17" s="133">
        <v>42</v>
      </c>
      <c r="D17" s="127">
        <v>44124</v>
      </c>
      <c r="E17" s="113" t="s">
        <v>432</v>
      </c>
      <c r="F17" s="113"/>
      <c r="G17" s="113"/>
      <c r="H17" s="128">
        <v>15000</v>
      </c>
      <c r="I17" s="115">
        <v>15000</v>
      </c>
      <c r="J17" s="116"/>
      <c r="K17" s="113"/>
      <c r="L17" s="126"/>
      <c r="M17" s="118" t="s">
        <v>470</v>
      </c>
      <c r="N17" s="119">
        <v>40</v>
      </c>
      <c r="O17" s="119" t="s">
        <v>439</v>
      </c>
      <c r="P17" s="119">
        <v>85</v>
      </c>
      <c r="Q17" s="120">
        <v>15000</v>
      </c>
      <c r="R17" s="119" t="s">
        <v>465</v>
      </c>
    </row>
    <row r="18" spans="1:18" ht="15" customHeight="1">
      <c r="A18" s="110">
        <v>880</v>
      </c>
      <c r="B18" s="121" t="s">
        <v>472</v>
      </c>
      <c r="C18" s="133">
        <v>59</v>
      </c>
      <c r="D18" s="127">
        <v>44141</v>
      </c>
      <c r="E18" s="113" t="s">
        <v>432</v>
      </c>
      <c r="F18" s="113"/>
      <c r="G18" s="113"/>
      <c r="H18" s="128">
        <v>123399.9</v>
      </c>
      <c r="I18" s="115">
        <v>15000</v>
      </c>
      <c r="J18" s="116"/>
      <c r="K18" s="113"/>
      <c r="L18" s="126"/>
      <c r="M18" s="118" t="s">
        <v>473</v>
      </c>
      <c r="N18" s="119">
        <v>45</v>
      </c>
      <c r="O18" s="119" t="s">
        <v>461</v>
      </c>
      <c r="P18" s="119">
        <v>2</v>
      </c>
      <c r="Q18" s="130">
        <v>28790</v>
      </c>
      <c r="R18" s="119" t="s">
        <v>468</v>
      </c>
    </row>
    <row r="19" spans="1:18" ht="15" customHeight="1">
      <c r="A19" s="110">
        <v>970</v>
      </c>
      <c r="B19" s="121" t="s">
        <v>441</v>
      </c>
      <c r="C19" s="133">
        <v>112</v>
      </c>
      <c r="D19" s="127">
        <v>44141</v>
      </c>
      <c r="E19" s="113" t="s">
        <v>432</v>
      </c>
      <c r="F19" s="113"/>
      <c r="G19" s="113"/>
      <c r="H19" s="128">
        <v>4860</v>
      </c>
      <c r="I19" s="115">
        <v>4860</v>
      </c>
      <c r="J19" s="116"/>
      <c r="K19" s="113"/>
      <c r="L19" s="126"/>
      <c r="M19" s="118" t="s">
        <v>442</v>
      </c>
      <c r="N19" s="119">
        <v>40</v>
      </c>
      <c r="O19" s="119" t="s">
        <v>439</v>
      </c>
      <c r="P19" s="119">
        <v>42</v>
      </c>
      <c r="Q19" s="120">
        <v>15000</v>
      </c>
      <c r="R19" s="119" t="s">
        <v>471</v>
      </c>
    </row>
    <row r="20" spans="1:18" ht="15" customHeight="1">
      <c r="A20" s="110">
        <v>980</v>
      </c>
      <c r="B20" s="121" t="s">
        <v>450</v>
      </c>
      <c r="C20" s="134">
        <v>28</v>
      </c>
      <c r="D20" s="127">
        <v>44139</v>
      </c>
      <c r="E20" s="113" t="s">
        <v>432</v>
      </c>
      <c r="F20" s="113"/>
      <c r="G20" s="113"/>
      <c r="H20" s="124">
        <v>14400</v>
      </c>
      <c r="I20" s="125">
        <v>14400</v>
      </c>
      <c r="J20" s="116"/>
      <c r="K20" s="113"/>
      <c r="L20" s="126"/>
      <c r="M20" s="118"/>
      <c r="N20" s="119">
        <v>30</v>
      </c>
      <c r="O20" s="119" t="s">
        <v>439</v>
      </c>
      <c r="P20" s="119">
        <v>59</v>
      </c>
      <c r="Q20" s="120">
        <v>124000</v>
      </c>
      <c r="R20" s="119" t="s">
        <v>474</v>
      </c>
    </row>
    <row r="21" spans="1:18" ht="15" customHeight="1">
      <c r="A21" s="110">
        <v>1180</v>
      </c>
      <c r="B21" s="121" t="s">
        <v>491</v>
      </c>
      <c r="C21" s="135">
        <v>120</v>
      </c>
      <c r="D21" s="127">
        <v>44131</v>
      </c>
      <c r="E21" s="113" t="s">
        <v>432</v>
      </c>
      <c r="F21" s="113"/>
      <c r="G21" s="113"/>
      <c r="H21" s="128">
        <v>150000</v>
      </c>
      <c r="I21" s="115">
        <v>150000</v>
      </c>
      <c r="J21" s="116" t="s">
        <v>432</v>
      </c>
      <c r="K21" s="113"/>
      <c r="L21" s="126"/>
      <c r="M21" s="118" t="s">
        <v>492</v>
      </c>
      <c r="N21" s="119">
        <v>35</v>
      </c>
      <c r="O21" s="119" t="s">
        <v>439</v>
      </c>
      <c r="P21" s="119">
        <v>161</v>
      </c>
      <c r="Q21" s="120">
        <v>15000</v>
      </c>
      <c r="R21" s="119" t="s">
        <v>477</v>
      </c>
    </row>
    <row r="22" spans="1:18" ht="15" customHeight="1">
      <c r="A22" s="110">
        <v>1360</v>
      </c>
      <c r="B22" s="121" t="s">
        <v>475</v>
      </c>
      <c r="C22" s="116">
        <v>161</v>
      </c>
      <c r="D22" s="127">
        <v>44125</v>
      </c>
      <c r="E22" s="113" t="s">
        <v>432</v>
      </c>
      <c r="F22" s="113"/>
      <c r="G22" s="113"/>
      <c r="H22" s="128">
        <v>15000</v>
      </c>
      <c r="I22" s="115">
        <v>15000</v>
      </c>
      <c r="J22" s="116"/>
      <c r="K22" s="113"/>
      <c r="L22" s="126"/>
      <c r="M22" s="118" t="s">
        <v>476</v>
      </c>
      <c r="N22" s="119">
        <v>40</v>
      </c>
      <c r="O22" s="119" t="s">
        <v>439</v>
      </c>
      <c r="P22" s="119">
        <v>156</v>
      </c>
      <c r="Q22" s="120">
        <v>147360</v>
      </c>
      <c r="R22" s="119" t="s">
        <v>480</v>
      </c>
    </row>
    <row r="23" spans="1:18" ht="15" customHeight="1">
      <c r="A23" s="110">
        <v>1510</v>
      </c>
      <c r="B23" s="121" t="s">
        <v>494</v>
      </c>
      <c r="C23" s="116">
        <v>49</v>
      </c>
      <c r="D23" s="127">
        <v>44132</v>
      </c>
      <c r="E23" s="113" t="s">
        <v>432</v>
      </c>
      <c r="F23" s="113"/>
      <c r="G23" s="113"/>
      <c r="H23" s="128">
        <v>150000</v>
      </c>
      <c r="I23" s="115">
        <v>150000</v>
      </c>
      <c r="J23" s="116"/>
      <c r="K23" s="113"/>
      <c r="L23" s="126"/>
      <c r="M23" s="121" t="s">
        <v>495</v>
      </c>
      <c r="N23" s="119">
        <v>35</v>
      </c>
      <c r="O23" s="119" t="s">
        <v>439</v>
      </c>
      <c r="P23" s="119">
        <v>38</v>
      </c>
      <c r="Q23" s="120">
        <v>299488</v>
      </c>
      <c r="R23" s="119" t="s">
        <v>482</v>
      </c>
    </row>
    <row r="24" spans="1:18" ht="15" customHeight="1">
      <c r="A24" s="110">
        <v>1550</v>
      </c>
      <c r="B24" s="121" t="s">
        <v>478</v>
      </c>
      <c r="C24" s="116">
        <v>156</v>
      </c>
      <c r="D24" s="127">
        <v>44141</v>
      </c>
      <c r="E24" s="113" t="s">
        <v>432</v>
      </c>
      <c r="F24" s="113"/>
      <c r="G24" s="113"/>
      <c r="H24" s="128">
        <v>147360</v>
      </c>
      <c r="I24" s="115">
        <v>15000</v>
      </c>
      <c r="J24" s="116"/>
      <c r="K24" s="113"/>
      <c r="L24" s="126"/>
      <c r="M24" s="118" t="s">
        <v>479</v>
      </c>
      <c r="N24" s="119">
        <v>35</v>
      </c>
      <c r="O24" s="119" t="s">
        <v>439</v>
      </c>
      <c r="P24" s="119">
        <v>70</v>
      </c>
      <c r="Q24" s="120">
        <v>60000</v>
      </c>
      <c r="R24" s="119" t="s">
        <v>484</v>
      </c>
    </row>
    <row r="25" spans="1:18" ht="15" customHeight="1">
      <c r="A25" s="110">
        <v>1590</v>
      </c>
      <c r="B25" s="121" t="s">
        <v>501</v>
      </c>
      <c r="C25" s="116">
        <v>44</v>
      </c>
      <c r="D25" s="127">
        <v>44110</v>
      </c>
      <c r="E25" s="113" t="s">
        <v>432</v>
      </c>
      <c r="F25" s="113"/>
      <c r="G25" s="113"/>
      <c r="H25" s="128">
        <v>100000</v>
      </c>
      <c r="I25" s="115" t="s">
        <v>502</v>
      </c>
      <c r="J25" s="116"/>
      <c r="K25" s="113"/>
      <c r="L25" s="126"/>
      <c r="M25" s="118" t="s">
        <v>503</v>
      </c>
      <c r="N25" s="119">
        <v>35</v>
      </c>
      <c r="O25" s="119" t="s">
        <v>439</v>
      </c>
      <c r="P25" s="119">
        <v>65</v>
      </c>
      <c r="Q25" s="120">
        <v>15000</v>
      </c>
      <c r="R25" s="119" t="s">
        <v>486</v>
      </c>
    </row>
    <row r="26" spans="1:18" ht="15" customHeight="1">
      <c r="A26" s="110">
        <v>2035</v>
      </c>
      <c r="B26" s="121" t="s">
        <v>481</v>
      </c>
      <c r="C26" s="122">
        <v>38</v>
      </c>
      <c r="D26" s="123">
        <v>44141</v>
      </c>
      <c r="E26" s="113" t="s">
        <v>432</v>
      </c>
      <c r="F26" s="113"/>
      <c r="G26" s="113"/>
      <c r="H26" s="128">
        <v>299488</v>
      </c>
      <c r="I26" s="115">
        <v>15000</v>
      </c>
      <c r="J26" s="116" t="s">
        <v>432</v>
      </c>
      <c r="K26" s="113"/>
      <c r="L26" s="126"/>
      <c r="M26" s="118"/>
      <c r="N26" s="119">
        <v>40</v>
      </c>
      <c r="O26" s="119" t="s">
        <v>439</v>
      </c>
      <c r="P26" s="119">
        <v>153</v>
      </c>
      <c r="Q26" s="120">
        <v>150000</v>
      </c>
      <c r="R26" s="119" t="s">
        <v>488</v>
      </c>
    </row>
    <row r="27" spans="1:18" ht="15" customHeight="1">
      <c r="A27" s="132">
        <v>2505</v>
      </c>
      <c r="B27" s="131" t="s">
        <v>452</v>
      </c>
      <c r="C27" s="122">
        <v>150</v>
      </c>
      <c r="D27" s="123">
        <v>44140</v>
      </c>
      <c r="E27" s="113" t="s">
        <v>432</v>
      </c>
      <c r="F27" s="113"/>
      <c r="G27" s="113"/>
      <c r="H27" s="128">
        <v>14650</v>
      </c>
      <c r="I27" s="115">
        <v>14650</v>
      </c>
      <c r="J27" s="116"/>
      <c r="K27" s="113"/>
      <c r="L27" s="126"/>
      <c r="M27" s="118"/>
      <c r="N27" s="119">
        <v>40</v>
      </c>
      <c r="O27" s="119" t="s">
        <v>439</v>
      </c>
      <c r="P27" s="119">
        <v>1</v>
      </c>
      <c r="Q27" s="120">
        <v>150000</v>
      </c>
      <c r="R27" s="119" t="s">
        <v>490</v>
      </c>
    </row>
    <row r="28" spans="1:18" ht="15" customHeight="1">
      <c r="A28" s="110">
        <v>2580</v>
      </c>
      <c r="B28" s="121" t="s">
        <v>437</v>
      </c>
      <c r="C28" s="122">
        <v>136</v>
      </c>
      <c r="D28" s="123">
        <v>44141</v>
      </c>
      <c r="E28" s="113" t="s">
        <v>432</v>
      </c>
      <c r="F28" s="113"/>
      <c r="G28" s="113"/>
      <c r="H28" s="128">
        <v>4091.85</v>
      </c>
      <c r="I28" s="115">
        <v>4091.85</v>
      </c>
      <c r="J28" s="116"/>
      <c r="K28" s="113"/>
      <c r="L28" s="126"/>
      <c r="M28" s="118" t="s">
        <v>438</v>
      </c>
      <c r="N28" s="119">
        <v>35</v>
      </c>
      <c r="O28" s="119" t="s">
        <v>439</v>
      </c>
      <c r="P28" s="119">
        <v>120</v>
      </c>
      <c r="Q28" s="120">
        <v>150000</v>
      </c>
      <c r="R28" s="119" t="s">
        <v>493</v>
      </c>
    </row>
    <row r="29" spans="1:18" ht="15" customHeight="1">
      <c r="A29" s="110">
        <v>2810</v>
      </c>
      <c r="B29" s="121" t="s">
        <v>497</v>
      </c>
      <c r="C29" s="122">
        <v>4</v>
      </c>
      <c r="D29" s="123">
        <v>44141</v>
      </c>
      <c r="E29" s="113" t="s">
        <v>432</v>
      </c>
      <c r="F29" s="113"/>
      <c r="G29" s="113"/>
      <c r="H29" s="128">
        <v>150000</v>
      </c>
      <c r="I29" s="115">
        <v>150000</v>
      </c>
      <c r="J29" s="116" t="s">
        <v>432</v>
      </c>
      <c r="K29" s="113"/>
      <c r="L29" s="126"/>
      <c r="M29" s="118"/>
      <c r="N29" s="137">
        <v>40</v>
      </c>
      <c r="O29" s="137" t="s">
        <v>439</v>
      </c>
      <c r="P29" s="137">
        <v>49</v>
      </c>
      <c r="Q29" s="138">
        <v>150000</v>
      </c>
      <c r="R29" s="137" t="s">
        <v>496</v>
      </c>
    </row>
    <row r="30" spans="1:18" ht="15" customHeight="1">
      <c r="A30" s="122">
        <v>3010</v>
      </c>
      <c r="B30" s="131" t="s">
        <v>506</v>
      </c>
      <c r="C30" s="122">
        <v>30</v>
      </c>
      <c r="D30" s="123">
        <v>44137</v>
      </c>
      <c r="E30" s="113" t="s">
        <v>432</v>
      </c>
      <c r="F30" s="113"/>
      <c r="G30" s="113"/>
      <c r="H30" s="128">
        <v>150000</v>
      </c>
      <c r="I30" s="115" t="s">
        <v>502</v>
      </c>
      <c r="J30" s="116"/>
      <c r="K30" s="113"/>
      <c r="L30" s="126"/>
      <c r="M30" s="118"/>
      <c r="N30" s="119">
        <v>40</v>
      </c>
      <c r="O30" s="119" t="s">
        <v>439</v>
      </c>
      <c r="P30" s="119">
        <v>4</v>
      </c>
      <c r="Q30" s="120">
        <v>150000</v>
      </c>
      <c r="R30" s="119" t="s">
        <v>498</v>
      </c>
    </row>
    <row r="31" spans="1:18" ht="15" customHeight="1">
      <c r="A31" s="132">
        <v>3080</v>
      </c>
      <c r="B31" s="131" t="s">
        <v>483</v>
      </c>
      <c r="C31" s="122">
        <v>70</v>
      </c>
      <c r="D31" s="123">
        <v>44126</v>
      </c>
      <c r="E31" s="113" t="s">
        <v>432</v>
      </c>
      <c r="F31" s="113"/>
      <c r="G31" s="113"/>
      <c r="H31" s="128">
        <v>60000</v>
      </c>
      <c r="I31" s="115">
        <v>15000</v>
      </c>
      <c r="J31" s="116"/>
      <c r="K31" s="113"/>
      <c r="L31" s="126"/>
      <c r="M31" s="118"/>
      <c r="N31" s="119">
        <v>45</v>
      </c>
      <c r="O31" s="119" t="s">
        <v>461</v>
      </c>
      <c r="P31" s="119">
        <v>168</v>
      </c>
      <c r="Q31" s="120">
        <v>165000</v>
      </c>
      <c r="R31" s="119" t="s">
        <v>500</v>
      </c>
    </row>
    <row r="32" spans="1:18" ht="15" customHeight="1">
      <c r="A32" s="132">
        <v>3120</v>
      </c>
      <c r="B32" s="136" t="s">
        <v>485</v>
      </c>
      <c r="C32" s="122">
        <v>65</v>
      </c>
      <c r="D32" s="123">
        <v>44140</v>
      </c>
      <c r="E32" s="113" t="s">
        <v>432</v>
      </c>
      <c r="F32" s="113"/>
      <c r="G32" s="113"/>
      <c r="H32" s="128">
        <v>15000</v>
      </c>
      <c r="I32" s="115">
        <v>15000</v>
      </c>
      <c r="J32" s="116"/>
      <c r="K32" s="113"/>
      <c r="L32" s="117"/>
      <c r="M32" s="118"/>
      <c r="N32" s="119" t="s">
        <v>504</v>
      </c>
      <c r="O32" s="119" t="s">
        <v>434</v>
      </c>
      <c r="P32" s="119">
        <v>44</v>
      </c>
      <c r="Q32" s="120">
        <v>100000</v>
      </c>
      <c r="R32" s="119" t="s">
        <v>505</v>
      </c>
    </row>
    <row r="33" spans="1:18" ht="15" customHeight="1">
      <c r="A33" s="110">
        <v>8001</v>
      </c>
      <c r="B33" s="111" t="s">
        <v>431</v>
      </c>
      <c r="C33" s="112"/>
      <c r="D33" s="112">
        <v>44141</v>
      </c>
      <c r="E33" s="113" t="s">
        <v>432</v>
      </c>
      <c r="F33" s="113"/>
      <c r="G33" s="113"/>
      <c r="H33" s="114">
        <v>7000</v>
      </c>
      <c r="I33" s="115">
        <v>0</v>
      </c>
      <c r="J33" s="116"/>
      <c r="K33" s="113"/>
      <c r="L33" s="117"/>
      <c r="M33" s="118" t="s">
        <v>433</v>
      </c>
      <c r="N33" s="119" t="s">
        <v>507</v>
      </c>
      <c r="O33" s="119" t="s">
        <v>434</v>
      </c>
      <c r="P33" s="119">
        <v>30</v>
      </c>
      <c r="Q33" s="120">
        <v>150000</v>
      </c>
      <c r="R33" s="119" t="s">
        <v>508</v>
      </c>
    </row>
  </sheetData>
  <autoFilter ref="A6:M33" xr:uid="{00000000-0009-0000-0000-000000000000}">
    <sortState xmlns:xlrd2="http://schemas.microsoft.com/office/spreadsheetml/2017/richdata2" ref="A7:M33">
      <sortCondition ref="A6:A33"/>
    </sortState>
  </autoFilter>
  <mergeCells count="3">
    <mergeCell ref="D5:J5"/>
    <mergeCell ref="K5:L5"/>
    <mergeCell ref="N5:R5"/>
  </mergeCells>
  <conditionalFormatting sqref="D6 G6:G33">
    <cfRule type="cellIs" dxfId="9" priority="1" operator="equal">
      <formula>"INCOMPLETE"</formula>
    </cfRule>
    <cfRule type="cellIs" dxfId="8" priority="2" operator="equal">
      <formula>"OPT OUT"</formula>
    </cfRule>
  </conditionalFormatting>
  <conditionalFormatting sqref="D6">
    <cfRule type="expression" dxfId="7" priority="4">
      <formula>D6&lt;44013</formula>
    </cfRule>
    <cfRule type="expression" dxfId="6" priority="5">
      <formula>D6&gt;44012</formula>
    </cfRule>
  </conditionalFormatting>
  <conditionalFormatting sqref="E7:K33">
    <cfRule type="containsText" dxfId="5" priority="3" operator="containsText" text="NO">
      <formula>NOT(ISERROR(SEARCH(("NO"),(E7))))</formula>
    </cfRule>
  </conditionalFormatting>
  <conditionalFormatting sqref="K7:L33">
    <cfRule type="notContainsBlanks" dxfId="4" priority="6">
      <formula>LEN(TRIM(K7))&gt;0</formula>
    </cfRule>
  </conditionalFormatting>
  <dataValidations count="3">
    <dataValidation type="custom" allowBlank="1" showDropDown="1" showInputMessage="1" prompt="Enter a valid date" sqref="K7:L33" xr:uid="{45371BCB-B3F6-4ABB-A3D5-2B7E5C051F44}">
      <formula1>OR(NOT(ISERROR(DATEVALUE(K7))), AND(ISNUMBER(K7), LEFT(CELL("format", K7))="D"))</formula1>
    </dataValidation>
    <dataValidation type="list" allowBlank="1" sqref="G7:G33" xr:uid="{EB4B2388-7033-480B-8946-A7D562655B9D}">
      <formula1>"YES,NO,NA"</formula1>
    </dataValidation>
    <dataValidation type="list" allowBlank="1" showInputMessage="1" prompt="Click and enter a value from the list of items" sqref="I7:J25 H26:J33 E7:F33" xr:uid="{DD3A32A8-25A9-4160-99EB-CD6E0938840E}">
      <formula1>"YES,NO,INCOMPLETE,NA"</formula1>
    </dataValidation>
  </dataValidations>
  <printOptions horizontalCentered="1" gridLines="1"/>
  <pageMargins left="1" right="1" top="1" bottom="1" header="0" footer="0"/>
  <pageSetup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vt:lpstr>
      <vt:lpstr>1-Cover Page</vt:lpstr>
      <vt:lpstr>2-Budget and Actual Detail</vt:lpstr>
      <vt:lpstr>3-Budget Summary</vt:lpstr>
      <vt:lpstr>4-IFR Summary</vt:lpstr>
      <vt:lpstr>5-AFR Summary</vt:lpstr>
      <vt:lpstr>Other</vt:lpstr>
      <vt:lpstr>5-Error Checking</vt:lpstr>
      <vt:lpstr>Review Tracking Sheet</vt:lpstr>
      <vt:lpstr>9-Indirect Rates</vt:lpstr>
      <vt:lpstr>Budget Tutorial</vt:lpstr>
      <vt:lpstr>budget</vt:lpstr>
      <vt:lpstr>'Budget Tutorial'!Budget_Object</vt:lpstr>
      <vt:lpstr>Budget_Object</vt:lpstr>
      <vt:lpstr>'1-Cover Page'!Print_Area</vt:lpstr>
      <vt:lpstr>'3-Budget Summary'!Print_Area</vt:lpstr>
      <vt:lpstr>'Review Tracking Sheet'!Print_Area</vt:lpstr>
      <vt:lpstr>'2-Budget and Actual Detail'!Print_Titles</vt:lpstr>
      <vt:lpstr>'Budget Tutorial'!Print_Titles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Family</dc:creator>
  <cp:lastModifiedBy>Smith, Stacey</cp:lastModifiedBy>
  <cp:lastPrinted>2015-10-14T17:46:54Z</cp:lastPrinted>
  <dcterms:created xsi:type="dcterms:W3CDTF">2004-07-30T15:33:42Z</dcterms:created>
  <dcterms:modified xsi:type="dcterms:W3CDTF">2023-03-24T14:52:42Z</dcterms:modified>
</cp:coreProperties>
</file>