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_Payments\Disrtibution Sheets\Competitive Distribution\"/>
    </mc:Choice>
  </mc:AlternateContent>
  <bookViews>
    <workbookView xWindow="0" yWindow="0" windowWidth="28800" windowHeight="12120"/>
  </bookViews>
  <sheets>
    <sheet name="Connect" sheetId="5" r:id="rId1"/>
    <sheet name="EASI Connect" sheetId="6" r:id="rId2"/>
    <sheet name="EASI District D&amp;L" sheetId="7" r:id="rId3"/>
    <sheet name="TIG C5" sheetId="2" r:id="rId4"/>
    <sheet name="TIG C6" sheetId="3" r:id="rId5"/>
    <sheet name="TIG C7" sheetId="4" r:id="rId6"/>
    <sheet name="TNP" sheetId="1" r:id="rId7"/>
  </sheets>
  <externalReferences>
    <externalReference r:id="rId8"/>
  </externalReferences>
  <definedNames>
    <definedName name="_xlnm._FilterDatabase" localSheetId="0" hidden="1">Connect!$C$9:$C$15</definedName>
    <definedName name="_xlnm._FilterDatabase" localSheetId="1" hidden="1">'EASI Connect'!$A$8:$AA$20</definedName>
    <definedName name="_xlnm._FilterDatabase" localSheetId="2" hidden="1">'EASI District D&amp;L'!$A$8:$AD$46</definedName>
  </definedNames>
  <calcPr calcId="152511"/>
</workbook>
</file>

<file path=xl/calcChain.xml><?xml version="1.0" encoding="utf-8"?>
<calcChain xmlns="http://schemas.openxmlformats.org/spreadsheetml/2006/main">
  <c r="H49" i="7" l="1"/>
  <c r="H47" i="7" l="1"/>
  <c r="P9" i="3" l="1"/>
  <c r="Q9" i="7" l="1"/>
  <c r="N45" i="7" l="1"/>
  <c r="O44" i="1" l="1"/>
  <c r="N10" i="5" l="1"/>
  <c r="AA49" i="7" l="1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F10" i="7"/>
  <c r="F15" i="7"/>
  <c r="F30" i="7"/>
  <c r="F34" i="7"/>
  <c r="F36" i="7"/>
  <c r="F37" i="7"/>
  <c r="F38" i="7"/>
  <c r="F39" i="7"/>
  <c r="F40" i="7"/>
  <c r="F41" i="7"/>
  <c r="F42" i="7"/>
  <c r="F44" i="7"/>
  <c r="F46" i="7"/>
  <c r="E49" i="7" l="1"/>
  <c r="H10" i="7"/>
  <c r="H11" i="7"/>
  <c r="H12" i="7"/>
  <c r="H13" i="7"/>
  <c r="H14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15" i="7"/>
  <c r="H33" i="7"/>
  <c r="H34" i="7"/>
  <c r="H35" i="7"/>
  <c r="H36" i="7"/>
  <c r="H37" i="7"/>
  <c r="H38" i="7"/>
  <c r="H39" i="7"/>
  <c r="H40" i="7"/>
  <c r="H41" i="7"/>
  <c r="H42" i="7"/>
  <c r="H44" i="7"/>
  <c r="H45" i="7"/>
  <c r="H43" i="7"/>
  <c r="H46" i="7"/>
  <c r="H9" i="7"/>
  <c r="G10" i="7"/>
  <c r="G30" i="7"/>
  <c r="G15" i="7"/>
  <c r="G34" i="7"/>
  <c r="G36" i="7"/>
  <c r="G37" i="7"/>
  <c r="G38" i="7"/>
  <c r="G39" i="7"/>
  <c r="G40" i="7"/>
  <c r="G41" i="7"/>
  <c r="G42" i="7"/>
  <c r="G44" i="7"/>
  <c r="G46" i="7"/>
  <c r="I44" i="7" l="1"/>
  <c r="I39" i="7"/>
  <c r="I46" i="7"/>
  <c r="I38" i="7"/>
  <c r="I34" i="7"/>
  <c r="I10" i="7"/>
  <c r="I42" i="7"/>
  <c r="I41" i="7"/>
  <c r="I37" i="7"/>
  <c r="I30" i="7"/>
  <c r="I40" i="7"/>
  <c r="I36" i="7"/>
  <c r="I15" i="7"/>
  <c r="F13" i="3" l="1"/>
  <c r="H15" i="6" l="1"/>
  <c r="H14" i="6"/>
  <c r="H13" i="6"/>
  <c r="H11" i="6"/>
  <c r="H10" i="6"/>
  <c r="G15" i="6"/>
  <c r="G14" i="6"/>
  <c r="G13" i="6"/>
  <c r="G11" i="6"/>
  <c r="G10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K22" i="6"/>
  <c r="J22" i="6"/>
  <c r="F22" i="6"/>
  <c r="E22" i="6"/>
  <c r="H9" i="6"/>
  <c r="G9" i="6"/>
  <c r="H18" i="6"/>
  <c r="G18" i="6"/>
  <c r="G17" i="6"/>
  <c r="H12" i="6"/>
  <c r="G12" i="6"/>
  <c r="H20" i="6"/>
  <c r="G20" i="6"/>
  <c r="H16" i="6"/>
  <c r="G16" i="6"/>
  <c r="H19" i="6"/>
  <c r="G19" i="6"/>
  <c r="F17" i="5"/>
  <c r="E17" i="5"/>
  <c r="G15" i="5"/>
  <c r="G14" i="5"/>
  <c r="G13" i="5"/>
  <c r="G12" i="5"/>
  <c r="G11" i="5"/>
  <c r="I11" i="5" s="1"/>
  <c r="G10" i="5"/>
  <c r="G9" i="5"/>
  <c r="H15" i="5"/>
  <c r="H14" i="5"/>
  <c r="H13" i="5"/>
  <c r="H12" i="5"/>
  <c r="H11" i="5"/>
  <c r="H10" i="5"/>
  <c r="I10" i="5" s="1"/>
  <c r="H9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1" i="6" l="1"/>
  <c r="I14" i="5"/>
  <c r="I20" i="6"/>
  <c r="I9" i="6"/>
  <c r="I13" i="6"/>
  <c r="H17" i="5"/>
  <c r="I10" i="6"/>
  <c r="I15" i="6"/>
  <c r="I14" i="6"/>
  <c r="G22" i="6"/>
  <c r="I16" i="6"/>
  <c r="I18" i="6"/>
  <c r="G17" i="5"/>
  <c r="I15" i="5"/>
  <c r="I9" i="5"/>
  <c r="I12" i="5"/>
  <c r="I12" i="6"/>
  <c r="I13" i="5"/>
  <c r="I19" i="6"/>
  <c r="I22" i="6" l="1"/>
  <c r="I17" i="5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K17" i="4"/>
  <c r="J17" i="4"/>
  <c r="I17" i="4"/>
  <c r="H17" i="4"/>
  <c r="E17" i="4"/>
  <c r="F9" i="4"/>
  <c r="G9" i="4" s="1"/>
  <c r="AE2" i="4"/>
  <c r="Y2" i="4"/>
  <c r="R2" i="4"/>
  <c r="L2" i="4"/>
  <c r="AE1" i="4"/>
  <c r="Y1" i="4"/>
  <c r="R1" i="4"/>
  <c r="L1" i="4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E13" i="3"/>
  <c r="G11" i="3"/>
  <c r="H11" i="3" s="1"/>
  <c r="G10" i="3"/>
  <c r="H10" i="3" s="1"/>
  <c r="G9" i="3"/>
  <c r="H9" i="3" s="1"/>
  <c r="AF2" i="3"/>
  <c r="Z2" i="3"/>
  <c r="S2" i="3"/>
  <c r="M2" i="3"/>
  <c r="AF1" i="3"/>
  <c r="Z1" i="3"/>
  <c r="S1" i="3"/>
  <c r="M1" i="3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E15" i="2"/>
  <c r="F13" i="2"/>
  <c r="G13" i="2" s="1"/>
  <c r="F12" i="2"/>
  <c r="G12" i="2" s="1"/>
  <c r="F11" i="2"/>
  <c r="G11" i="2" s="1"/>
  <c r="F10" i="2"/>
  <c r="F9" i="2"/>
  <c r="G9" i="2" s="1"/>
  <c r="AE2" i="2"/>
  <c r="Y2" i="2"/>
  <c r="R2" i="2"/>
  <c r="L2" i="2"/>
  <c r="AE1" i="2"/>
  <c r="Y1" i="2"/>
  <c r="R1" i="2"/>
  <c r="L1" i="2"/>
  <c r="F17" i="4" l="1"/>
  <c r="G17" i="4"/>
  <c r="G13" i="3"/>
  <c r="H13" i="3"/>
  <c r="F15" i="2"/>
  <c r="G10" i="2"/>
  <c r="G15" i="2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39" i="1"/>
  <c r="G39" i="1" s="1"/>
  <c r="F38" i="1"/>
  <c r="G38" i="1" s="1"/>
  <c r="F37" i="1"/>
  <c r="G37" i="1" s="1"/>
  <c r="F40" i="1"/>
  <c r="G40" i="1" s="1"/>
  <c r="F36" i="1"/>
  <c r="G36" i="1" s="1"/>
  <c r="F35" i="1"/>
  <c r="G35" i="1" s="1"/>
  <c r="F34" i="1"/>
  <c r="G34" i="1" s="1"/>
  <c r="F33" i="1"/>
  <c r="G33" i="1" s="1"/>
  <c r="F30" i="1"/>
  <c r="G30" i="1" s="1"/>
  <c r="F28" i="1"/>
  <c r="G28" i="1" s="1"/>
  <c r="F26" i="1"/>
  <c r="G26" i="1" s="1"/>
  <c r="F32" i="1"/>
  <c r="G32" i="1" s="1"/>
  <c r="F31" i="1"/>
  <c r="G31" i="1" s="1"/>
  <c r="F29" i="1"/>
  <c r="G29" i="1" s="1"/>
  <c r="F27" i="1"/>
  <c r="G27" i="1" s="1"/>
  <c r="F25" i="1"/>
  <c r="G25" i="1" s="1"/>
  <c r="F23" i="1"/>
  <c r="G23" i="1" s="1"/>
  <c r="F21" i="1"/>
  <c r="G21" i="1" s="1"/>
  <c r="F24" i="1"/>
  <c r="G24" i="1" s="1"/>
  <c r="F19" i="1"/>
  <c r="G19" i="1" s="1"/>
  <c r="F22" i="1"/>
  <c r="G22" i="1" s="1"/>
  <c r="F20" i="1"/>
  <c r="G20" i="1" s="1"/>
  <c r="F17" i="1"/>
  <c r="G17" i="1" s="1"/>
  <c r="F18" i="1"/>
  <c r="G18" i="1" s="1"/>
  <c r="F16" i="1"/>
  <c r="G16" i="1" s="1"/>
  <c r="F13" i="1"/>
  <c r="G13" i="1" s="1"/>
  <c r="F15" i="1"/>
  <c r="G15" i="1" s="1"/>
  <c r="F14" i="1"/>
  <c r="G14" i="1" s="1"/>
  <c r="F11" i="1"/>
  <c r="G11" i="1" s="1"/>
  <c r="F12" i="1"/>
  <c r="G12" i="1" s="1"/>
  <c r="F10" i="1"/>
  <c r="G10" i="1" s="1"/>
  <c r="I51" i="1" l="1"/>
  <c r="J51" i="1"/>
  <c r="K51" i="1"/>
  <c r="AM51" i="1" l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T51" i="1"/>
  <c r="S51" i="1"/>
  <c r="Q51" i="1"/>
  <c r="P51" i="1"/>
  <c r="P53" i="1" s="1"/>
  <c r="O51" i="1"/>
  <c r="N51" i="1"/>
  <c r="M51" i="1"/>
  <c r="L51" i="1"/>
  <c r="H51" i="1"/>
  <c r="E51" i="1"/>
  <c r="F9" i="1"/>
  <c r="AH2" i="1"/>
  <c r="AB2" i="1"/>
  <c r="U2" i="1"/>
  <c r="O2" i="1"/>
  <c r="AH1" i="1"/>
  <c r="AB1" i="1"/>
  <c r="U1" i="1"/>
  <c r="O1" i="1"/>
  <c r="F51" i="1" l="1"/>
  <c r="G9" i="1"/>
  <c r="G51" i="1" s="1"/>
  <c r="U51" i="1"/>
  <c r="R51" i="1"/>
  <c r="R54" i="1" s="1"/>
  <c r="F9" i="7" l="1"/>
  <c r="G9" i="7" l="1"/>
  <c r="I9" i="7" s="1"/>
  <c r="F11" i="7" l="1"/>
  <c r="G11" i="7" s="1"/>
  <c r="I11" i="7" s="1"/>
  <c r="F43" i="7"/>
  <c r="G43" i="7" s="1"/>
  <c r="I43" i="7" s="1"/>
  <c r="F45" i="7"/>
  <c r="G45" i="7" s="1"/>
  <c r="I45" i="7" s="1"/>
  <c r="F35" i="7"/>
  <c r="G35" i="7" s="1"/>
  <c r="I35" i="7" s="1"/>
  <c r="F33" i="7"/>
  <c r="G33" i="7" s="1"/>
  <c r="I33" i="7" s="1"/>
  <c r="F32" i="7"/>
  <c r="G32" i="7" s="1"/>
  <c r="I32" i="7" s="1"/>
  <c r="F31" i="7"/>
  <c r="G31" i="7" s="1"/>
  <c r="I31" i="7" s="1"/>
  <c r="F29" i="7"/>
  <c r="G29" i="7" s="1"/>
  <c r="I29" i="7" s="1"/>
  <c r="F28" i="7"/>
  <c r="G28" i="7" s="1"/>
  <c r="I28" i="7" s="1"/>
  <c r="F27" i="7"/>
  <c r="G27" i="7" s="1"/>
  <c r="I27" i="7" s="1"/>
  <c r="F26" i="7"/>
  <c r="G26" i="7" s="1"/>
  <c r="I26" i="7" s="1"/>
  <c r="F25" i="7"/>
  <c r="G25" i="7" s="1"/>
  <c r="I25" i="7" s="1"/>
  <c r="F24" i="7"/>
  <c r="G24" i="7" s="1"/>
  <c r="I24" i="7" s="1"/>
  <c r="F23" i="7"/>
  <c r="G23" i="7" s="1"/>
  <c r="I23" i="7" s="1"/>
  <c r="F22" i="7"/>
  <c r="G22" i="7" s="1"/>
  <c r="I22" i="7" s="1"/>
  <c r="F21" i="7"/>
  <c r="G21" i="7" s="1"/>
  <c r="I21" i="7" s="1"/>
  <c r="F20" i="7"/>
  <c r="G20" i="7" s="1"/>
  <c r="I20" i="7" s="1"/>
  <c r="F19" i="7"/>
  <c r="G19" i="7" s="1"/>
  <c r="I19" i="7" s="1"/>
  <c r="F18" i="7"/>
  <c r="G18" i="7" s="1"/>
  <c r="I18" i="7" s="1"/>
  <c r="F17" i="7"/>
  <c r="G17" i="7" s="1"/>
  <c r="I17" i="7" s="1"/>
  <c r="F16" i="7"/>
  <c r="F14" i="7"/>
  <c r="G14" i="7" s="1"/>
  <c r="I14" i="7" s="1"/>
  <c r="F13" i="7"/>
  <c r="G13" i="7" s="1"/>
  <c r="I13" i="7" s="1"/>
  <c r="F12" i="7"/>
  <c r="G12" i="7" s="1"/>
  <c r="I12" i="7" s="1"/>
  <c r="G16" i="7" l="1"/>
  <c r="I16" i="7" s="1"/>
  <c r="I49" i="7" s="1"/>
  <c r="F49" i="7"/>
  <c r="G49" i="7" s="1"/>
  <c r="L22" i="6" l="1"/>
  <c r="H17" i="6"/>
  <c r="I17" i="6" s="1"/>
  <c r="H22" i="6" l="1"/>
</calcChain>
</file>

<file path=xl/sharedStrings.xml><?xml version="1.0" encoding="utf-8"?>
<sst xmlns="http://schemas.openxmlformats.org/spreadsheetml/2006/main" count="786" uniqueCount="300">
  <si>
    <t>Grant:</t>
  </si>
  <si>
    <t xml:space="preserve">Turnaround Network Project </t>
  </si>
  <si>
    <t>GBL:</t>
  </si>
  <si>
    <t>70xC</t>
  </si>
  <si>
    <t>GRANT NUMBER:</t>
  </si>
  <si>
    <t>FISCAL YEAR:</t>
  </si>
  <si>
    <t>Question regarding payments:</t>
  </si>
  <si>
    <t xml:space="preserve">Questions regarding grant: </t>
  </si>
  <si>
    <t>Evan Davis 303-866-6129 or davis_e@cde.state.co.us</t>
  </si>
  <si>
    <t>DISTRICT CODE</t>
  </si>
  <si>
    <t>DISTRICT NAME</t>
  </si>
  <si>
    <t>SCHOOL CODE</t>
  </si>
  <si>
    <t>SCHOOL NAME</t>
  </si>
  <si>
    <t>TOTAL ALLOCATION</t>
  </si>
  <si>
    <t>PAYMENTS TO DATE</t>
  </si>
  <si>
    <t>BALANCE</t>
  </si>
  <si>
    <t>JULY
2018</t>
  </si>
  <si>
    <t>AUGUST
2018</t>
  </si>
  <si>
    <t>SEPTEMBER
2018</t>
  </si>
  <si>
    <t>OCTOBER
2018</t>
  </si>
  <si>
    <t>NOVEMBER
2018</t>
  </si>
  <si>
    <t>DECEMBER
2018</t>
  </si>
  <si>
    <t>JANUARY
2019</t>
  </si>
  <si>
    <t>FEBRUARY
2019</t>
  </si>
  <si>
    <t>MARCH
2019</t>
  </si>
  <si>
    <t>APRIL
2019</t>
  </si>
  <si>
    <t>MAY
2019</t>
  </si>
  <si>
    <t>JUNE
2019</t>
  </si>
  <si>
    <t>JULY
2019</t>
  </si>
  <si>
    <t>AUGUST
2019</t>
  </si>
  <si>
    <t>SEPTEMBER
2019</t>
  </si>
  <si>
    <t>CARRY FORWARD</t>
  </si>
  <si>
    <t>REVERT</t>
  </si>
  <si>
    <t>0020</t>
  </si>
  <si>
    <t>6376</t>
  </si>
  <si>
    <t>0180</t>
  </si>
  <si>
    <t>6310</t>
  </si>
  <si>
    <t>North Middle School</t>
  </si>
  <si>
    <t>South Middle School</t>
  </si>
  <si>
    <t>1010</t>
  </si>
  <si>
    <t>5988</t>
  </si>
  <si>
    <t>1420</t>
  </si>
  <si>
    <t>5972</t>
  </si>
  <si>
    <t>9154</t>
  </si>
  <si>
    <t>1560</t>
  </si>
  <si>
    <t>5170</t>
  </si>
  <si>
    <t>8918</t>
  </si>
  <si>
    <t>9674</t>
  </si>
  <si>
    <t>2690</t>
  </si>
  <si>
    <t>3120</t>
  </si>
  <si>
    <t>1384</t>
  </si>
  <si>
    <t>3162</t>
  </si>
  <si>
    <t>Franklin Middle School</t>
  </si>
  <si>
    <t>4438</t>
  </si>
  <si>
    <t>Prairie Heights Middle School</t>
  </si>
  <si>
    <t>6774</t>
  </si>
  <si>
    <t>Totals</t>
  </si>
  <si>
    <t>2018-19</t>
  </si>
  <si>
    <t>Adams 12 Five Star Schools</t>
  </si>
  <si>
    <t>Aurora Public Schools</t>
  </si>
  <si>
    <t>Colorado Springs School District 11</t>
  </si>
  <si>
    <t>Jefferson County School District R-1</t>
  </si>
  <si>
    <t>Thompson School District R2J</t>
  </si>
  <si>
    <t>Pueblo School District No. 60</t>
  </si>
  <si>
    <t>Weld County School District 6</t>
  </si>
  <si>
    <t>8078</t>
  </si>
  <si>
    <t>0464</t>
  </si>
  <si>
    <t>9445</t>
  </si>
  <si>
    <t>4422</t>
  </si>
  <si>
    <t>2394</t>
  </si>
  <si>
    <t>3976</t>
  </si>
  <si>
    <t>6770</t>
  </si>
  <si>
    <t>North Star Elementary School</t>
  </si>
  <si>
    <t>Aurora Hills Middle School</t>
  </si>
  <si>
    <t>District Level</t>
  </si>
  <si>
    <t>Monroe Elementary School</t>
  </si>
  <si>
    <t>West Elementary School</t>
  </si>
  <si>
    <t>Jefferson Junior/Senior School</t>
  </si>
  <si>
    <t>Molholm Elementary School</t>
  </si>
  <si>
    <t>Vivian Elementary School</t>
  </si>
  <si>
    <t>Lincoln Elementary School</t>
  </si>
  <si>
    <t>Truscott Elementary School</t>
  </si>
  <si>
    <t>Winona Elementary School</t>
  </si>
  <si>
    <t>East High School</t>
  </si>
  <si>
    <t>Highland Park Elementary School</t>
  </si>
  <si>
    <t>Park View Elementary School</t>
  </si>
  <si>
    <t>Centennial Elementary School</t>
  </si>
  <si>
    <t>Martinez Elementary School</t>
  </si>
  <si>
    <t>OCTOBER
2019</t>
  </si>
  <si>
    <t>NOVEMBER
2019</t>
  </si>
  <si>
    <t>DECEMBER
2019</t>
  </si>
  <si>
    <t>JANUARY
2020</t>
  </si>
  <si>
    <t>FEBRUARY
2020</t>
  </si>
  <si>
    <t>MARCH
2020</t>
  </si>
  <si>
    <t>APRIL
2020</t>
  </si>
  <si>
    <t>MAY
2020</t>
  </si>
  <si>
    <t>JUNE
2020</t>
  </si>
  <si>
    <t>JULY
2020</t>
  </si>
  <si>
    <t>AUGUST
2020</t>
  </si>
  <si>
    <t>SEPTEMBER
2020</t>
  </si>
  <si>
    <t>APRIL 2018</t>
  </si>
  <si>
    <t>MAY 2018</t>
  </si>
  <si>
    <t>0030</t>
  </si>
  <si>
    <t>0990</t>
  </si>
  <si>
    <t>1180</t>
  </si>
  <si>
    <t>2180</t>
  </si>
  <si>
    <t>Adams County School District 14</t>
  </si>
  <si>
    <t>Widefield School District 3</t>
  </si>
  <si>
    <t>Roaring Fork School District</t>
  </si>
  <si>
    <t>Montrose County School District RE-1J</t>
  </si>
  <si>
    <t xml:space="preserve">N/A </t>
  </si>
  <si>
    <t>N/A</t>
  </si>
  <si>
    <t>5982</t>
  </si>
  <si>
    <t>6952</t>
  </si>
  <si>
    <t>8457</t>
  </si>
  <si>
    <t>9618</t>
  </si>
  <si>
    <t>8038</t>
  </si>
  <si>
    <t>0109</t>
  </si>
  <si>
    <t>5354</t>
  </si>
  <si>
    <t>8834</t>
  </si>
  <si>
    <t>6366</t>
  </si>
  <si>
    <t>6490</t>
  </si>
  <si>
    <t>7106</t>
  </si>
  <si>
    <t>Monaco Elementary School</t>
  </si>
  <si>
    <t>Pinello Elementary School</t>
  </si>
  <si>
    <t>Distrcit Level</t>
  </si>
  <si>
    <t>Jack Swigert Elementary School</t>
  </si>
  <si>
    <t>Rogers Elementary School</t>
  </si>
  <si>
    <t>Sopris Elementary School</t>
  </si>
  <si>
    <t>Arvada K-8</t>
  </si>
  <si>
    <t>Lumberg Elementary School</t>
  </si>
  <si>
    <t>Thomson Elementary School</t>
  </si>
  <si>
    <t>Northside Elementary School</t>
  </si>
  <si>
    <t>Olathe Middle School</t>
  </si>
  <si>
    <t>Pomona Elementary School</t>
  </si>
  <si>
    <t>JUNE
2018</t>
  </si>
  <si>
    <t>3920</t>
  </si>
  <si>
    <t>Henry Elementary School</t>
  </si>
  <si>
    <t>57xD</t>
  </si>
  <si>
    <t>Pam Mueller 303-866-6905 or mueller_pam@cde.state.co.us</t>
  </si>
  <si>
    <t>0880</t>
  </si>
  <si>
    <t>School District NO 1 in the City and County of Denver and State of Colorado</t>
  </si>
  <si>
    <t>1948</t>
  </si>
  <si>
    <t>0418</t>
  </si>
  <si>
    <t>1528</t>
  </si>
  <si>
    <t>2880</t>
  </si>
  <si>
    <t>9496</t>
  </si>
  <si>
    <t>Crawford Elementary School</t>
  </si>
  <si>
    <t>Ashley Elementary School</t>
  </si>
  <si>
    <t>Cheltenham Elementary School</t>
  </si>
  <si>
    <t>Fairview Elementary School</t>
  </si>
  <si>
    <t>Castro Elementary School</t>
  </si>
  <si>
    <t>Tiered Intervention Grant - Cohort 5</t>
  </si>
  <si>
    <t>Tiered Intervention Grant - Cohort 6</t>
  </si>
  <si>
    <t>0010</t>
  </si>
  <si>
    <t>0263</t>
  </si>
  <si>
    <t>0914</t>
  </si>
  <si>
    <t>6728</t>
  </si>
  <si>
    <t>Global Leadership Academy</t>
  </si>
  <si>
    <t>Boston K - 8 School</t>
  </si>
  <si>
    <t>Paris Elementary School</t>
  </si>
  <si>
    <t>Tiered Intervention Grant - Cohort 7</t>
  </si>
  <si>
    <t>1510</t>
  </si>
  <si>
    <t>2035</t>
  </si>
  <si>
    <t>Lake County School District R-1</t>
  </si>
  <si>
    <t>Montezuma-Cortez Sch Dist RE 1 (INC)</t>
  </si>
  <si>
    <t>2998</t>
  </si>
  <si>
    <t>9140</t>
  </si>
  <si>
    <t>3778</t>
  </si>
  <si>
    <t>4513</t>
  </si>
  <si>
    <t>9050</t>
  </si>
  <si>
    <t>9486</t>
  </si>
  <si>
    <t>5436</t>
  </si>
  <si>
    <t>Fletcher Community School</t>
  </si>
  <si>
    <t>Virginia Court Elementary School</t>
  </si>
  <si>
    <t>International Academy of Denver at Harrington</t>
  </si>
  <si>
    <t>Kepner Beacon Middle School</t>
  </si>
  <si>
    <t>Valverde Elementary School</t>
  </si>
  <si>
    <t>Westpark Elementary School</t>
  </si>
  <si>
    <t>Manaugh Elementary School</t>
  </si>
  <si>
    <t>Carryforward</t>
  </si>
  <si>
    <t>Connect For Success</t>
  </si>
  <si>
    <t>ALLOCATION</t>
  </si>
  <si>
    <t>CARRYOVER</t>
  </si>
  <si>
    <t>4646</t>
  </si>
  <si>
    <t>Monte Vista School District 8</t>
  </si>
  <si>
    <t>FY2018-19</t>
  </si>
  <si>
    <t>EASI Connect For Success</t>
  </si>
  <si>
    <t>0130</t>
  </si>
  <si>
    <t>0580</t>
  </si>
  <si>
    <t>1620</t>
  </si>
  <si>
    <t>Mapleton Public Schools</t>
  </si>
  <si>
    <t>Cherry Creek School District #5</t>
  </si>
  <si>
    <t>South Conejos School District RE-10</t>
  </si>
  <si>
    <t>School District No 1 In the City and County of Denver and State of Colorado</t>
  </si>
  <si>
    <t>Aguilar School District RE-6</t>
  </si>
  <si>
    <t>9036</t>
  </si>
  <si>
    <t>0242</t>
  </si>
  <si>
    <t>2897</t>
  </si>
  <si>
    <t>3988</t>
  </si>
  <si>
    <t>4276</t>
  </si>
  <si>
    <t>7116</t>
  </si>
  <si>
    <t>9108</t>
  </si>
  <si>
    <t>8006</t>
  </si>
  <si>
    <t>8793</t>
  </si>
  <si>
    <t>0058</t>
  </si>
  <si>
    <t>Valley View K-8</t>
  </si>
  <si>
    <t>Antelope Ridge Elementary School</t>
  </si>
  <si>
    <t>Falcon Creek Middle School</t>
  </si>
  <si>
    <t>Highline Community Elementary School</t>
  </si>
  <si>
    <t>Independence Elementary School</t>
  </si>
  <si>
    <t>Ponderosa Elementary School</t>
  </si>
  <si>
    <t>Village East Community Elementary School</t>
  </si>
  <si>
    <t>Smith Elementary School</t>
  </si>
  <si>
    <t>Two Roads Charter School</t>
  </si>
  <si>
    <t>Aguilar Elementary School</t>
  </si>
  <si>
    <t>7932</t>
  </si>
  <si>
    <t>1816</t>
  </si>
  <si>
    <t>2364</t>
  </si>
  <si>
    <t>4450</t>
  </si>
  <si>
    <t>4782</t>
  </si>
  <si>
    <t>6036</t>
  </si>
  <si>
    <t>2740</t>
  </si>
  <si>
    <t>KENTON ELEMENTARY SCHOOL</t>
  </si>
  <si>
    <t>SIXTH AVENUE ELEMENTARY SCHOOL</t>
  </si>
  <si>
    <t>COLUMBIAN ELEMENTARY SCHOOL</t>
  </si>
  <si>
    <t>EAGLETON ELEMENTARY SCHOOL</t>
  </si>
  <si>
    <t>JOHNSON ELEMENTARY SCHOOL</t>
  </si>
  <si>
    <t>HALLETT ACADEMY</t>
  </si>
  <si>
    <t>BILL METZ ELEMENTARY SCHOOL</t>
  </si>
  <si>
    <t>EASI Distrcit D&amp;L</t>
  </si>
  <si>
    <t>8123</t>
  </si>
  <si>
    <t>0220</t>
  </si>
  <si>
    <t>0388</t>
  </si>
  <si>
    <t>0520</t>
  </si>
  <si>
    <t>0650</t>
  </si>
  <si>
    <t>1295</t>
  </si>
  <si>
    <t>1489</t>
  </si>
  <si>
    <t>2129</t>
  </si>
  <si>
    <t>2188</t>
  </si>
  <si>
    <t>2209</t>
  </si>
  <si>
    <t>2652</t>
  </si>
  <si>
    <t>2726</t>
  </si>
  <si>
    <t>2757</t>
  </si>
  <si>
    <t>3655</t>
  </si>
  <si>
    <t>5844</t>
  </si>
  <si>
    <t>6002</t>
  </si>
  <si>
    <t>7188</t>
  </si>
  <si>
    <t>7698</t>
  </si>
  <si>
    <t>8888</t>
  </si>
  <si>
    <t>8791</t>
  </si>
  <si>
    <t>0612</t>
  </si>
  <si>
    <t>0678</t>
  </si>
  <si>
    <t>3760</t>
  </si>
  <si>
    <t>5068</t>
  </si>
  <si>
    <t>7127</t>
  </si>
  <si>
    <t>7161</t>
  </si>
  <si>
    <t>7198</t>
  </si>
  <si>
    <t>6026</t>
  </si>
  <si>
    <t>8133</t>
  </si>
  <si>
    <t>0123</t>
  </si>
  <si>
    <t>1110</t>
  </si>
  <si>
    <t>1550</t>
  </si>
  <si>
    <t>Mapleton School District</t>
  </si>
  <si>
    <t>SOAR ACADEMY</t>
  </si>
  <si>
    <t>JOHN H. AMESSE ELEMENTARY</t>
  </si>
  <si>
    <t>ASBURY ELEMENTARY SCHOOL</t>
  </si>
  <si>
    <t>BARNUM ELEMENTARY SCHOOL</t>
  </si>
  <si>
    <t>BEACH COURT ELEMENTARY SCHOOL</t>
  </si>
  <si>
    <t>COLLEGIATE PREPARATORY ACADEMY</t>
  </si>
  <si>
    <t>COMPASSION ROAD ACADEMY</t>
  </si>
  <si>
    <t>DENVER CENTER FOR INTERNATIONAL STUDIES AT FAIRMONT</t>
  </si>
  <si>
    <t>DENVER CENTER FOR 21ST-CENTURY LEARNING AT WYMAN</t>
  </si>
  <si>
    <t>DCIS AT MONTBELLO</t>
  </si>
  <si>
    <t>ELLIS ELEMENTARY SCHOOL</t>
  </si>
  <si>
    <t>EMILY GRIFFITH HIGH SCHOOL</t>
  </si>
  <si>
    <t>HIGH TECH EARLY COLLEGE</t>
  </si>
  <si>
    <t>CENTER FOR TALENT DEVELOPMENT AT GREENLEE</t>
  </si>
  <si>
    <t>CONTEMPORARY LEARNING ACADEMY</t>
  </si>
  <si>
    <t>MONTCLAIR SCHOOL OF ACADEMICS AND ENRICHMENT</t>
  </si>
  <si>
    <t>MONTBELLO CAREER AND TECHNICAL HIGH SCHOOL</t>
  </si>
  <si>
    <t>SCHMITT ELEMENTARY SCHOOL</t>
  </si>
  <si>
    <t>TRAYLOR ACADEMY</t>
  </si>
  <si>
    <t>CASTRO ELEMENTARY SCHOOL</t>
  </si>
  <si>
    <t>VISTA RIDGE HIGH SCHOOL</t>
  </si>
  <si>
    <t>BAUDER ELEMENTARY SCHOOL</t>
  </si>
  <si>
    <t>BEATTIE ELEMENTARY SCHOOL</t>
  </si>
  <si>
    <t>CENTENNIAL HIGH SCHOOL</t>
  </si>
  <si>
    <t>LESHER MIDDLE SCHOOL</t>
  </si>
  <si>
    <t>POUDRE COMMUNITY ACADEMY</t>
  </si>
  <si>
    <t>PRESTON MIDDLE SCHOOL</t>
  </si>
  <si>
    <t>PSD GLOBAL ACADEMY</t>
  </si>
  <si>
    <t>MONTEZUMA-CORTEZ HIGH SCHOOL</t>
  </si>
  <si>
    <t>SOUTHWEST OPEN CHARTER SCHOOL</t>
  </si>
  <si>
    <t>Sheridan School District 2</t>
  </si>
  <si>
    <t>Falcon School District 49</t>
  </si>
  <si>
    <t>Poudre School District</t>
  </si>
  <si>
    <t>Total</t>
  </si>
  <si>
    <t>colorado</t>
  </si>
  <si>
    <t>Otis Elementary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</si>
</sst>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0"/>
      <color indexed="12"/>
      <name val="Arial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1454817346722"/>
      </right>
      <top style="medium">
        <color indexed="64"/>
      </top>
      <bottom style="medium">
        <color theme="6" tint="0.39991454817346722"/>
      </bottom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indexed="64"/>
      </top>
      <bottom style="medium">
        <color theme="6" tint="0.39991454817346722"/>
      </bottom>
      <diagonal/>
    </border>
    <border>
      <left style="medium">
        <color theme="6" tint="0.399945066682943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1454817346722"/>
      </left>
      <right style="medium">
        <color theme="6" tint="0.39991454817346722"/>
      </right>
      <top/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" fillId="0" borderId="0"/>
    <xf numFmtId="0" fontId="10" fillId="0" borderId="0"/>
    <xf numFmtId="0" fontId="10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7" fillId="0" borderId="0"/>
    <xf numFmtId="0" fontId="1" fillId="0" borderId="0"/>
    <xf numFmtId="0" fontId="12" fillId="0" borderId="0"/>
  </cellStyleXfs>
  <cellXfs count="111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0" fillId="2" borderId="0" xfId="0" applyFill="1" applyAlignment="1">
      <alignment wrapText="1"/>
    </xf>
    <xf numFmtId="0" fontId="0" fillId="0" borderId="0" xfId="0" applyFill="1"/>
    <xf numFmtId="2" fontId="5" fillId="2" borderId="0" xfId="0" quotePrefix="1" applyNumberFormat="1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7" fontId="2" fillId="0" borderId="1" xfId="0" quotePrefix="1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7" fontId="2" fillId="0" borderId="3" xfId="0" quotePrefix="1" applyNumberFormat="1" applyFont="1" applyFill="1" applyBorder="1" applyAlignment="1">
      <alignment horizontal="center" vertical="center" wrapText="1"/>
    </xf>
    <xf numFmtId="17" fontId="2" fillId="0" borderId="1" xfId="0" quotePrefix="1" applyNumberFormat="1" applyFont="1" applyFill="1" applyBorder="1" applyAlignment="1">
      <alignment horizontal="center" vertical="center" wrapText="1"/>
    </xf>
    <xf numFmtId="49" fontId="0" fillId="2" borderId="4" xfId="0" quotePrefix="1" applyNumberFormat="1" applyFill="1" applyBorder="1" applyAlignment="1">
      <alignment horizontal="center"/>
    </xf>
    <xf numFmtId="4" fontId="0" fillId="2" borderId="4" xfId="0" applyNumberForma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164" fontId="0" fillId="0" borderId="0" xfId="1" applyNumberFormat="1" applyFont="1"/>
    <xf numFmtId="41" fontId="0" fillId="0" borderId="0" xfId="1" applyNumberFormat="1" applyFont="1" applyFill="1" applyAlignment="1">
      <alignment horizontal="right" vertical="center"/>
    </xf>
    <xf numFmtId="3" fontId="0" fillId="0" borderId="0" xfId="0" applyNumberFormat="1"/>
    <xf numFmtId="0" fontId="2" fillId="2" borderId="6" xfId="0" applyFont="1" applyFill="1" applyBorder="1"/>
    <xf numFmtId="44" fontId="2" fillId="2" borderId="6" xfId="2" applyFont="1" applyFill="1" applyBorder="1"/>
    <xf numFmtId="164" fontId="2" fillId="2" borderId="6" xfId="1" applyNumberFormat="1" applyFont="1" applyFill="1" applyBorder="1"/>
    <xf numFmtId="0" fontId="2" fillId="0" borderId="0" xfId="0" applyFont="1" applyFill="1"/>
    <xf numFmtId="3" fontId="7" fillId="0" borderId="0" xfId="0" applyNumberFormat="1" applyFont="1" applyFill="1" applyBorder="1" applyAlignment="1">
      <alignment horizontal="left"/>
    </xf>
    <xf numFmtId="3" fontId="0" fillId="0" borderId="0" xfId="0" applyNumberFormat="1" applyFill="1"/>
    <xf numFmtId="165" fontId="0" fillId="0" borderId="0" xfId="0" applyNumberFormat="1" applyFill="1"/>
    <xf numFmtId="4" fontId="0" fillId="0" borderId="0" xfId="0" applyNumberFormat="1" applyFill="1" applyAlignment="1">
      <alignment wrapText="1"/>
    </xf>
    <xf numFmtId="0" fontId="8" fillId="0" borderId="0" xfId="0" applyFont="1" applyFill="1" applyAlignment="1">
      <alignment horizontal="left"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37" fontId="0" fillId="0" borderId="0" xfId="1" applyNumberFormat="1" applyFont="1"/>
    <xf numFmtId="49" fontId="0" fillId="0" borderId="5" xfId="0" quotePrefix="1" applyNumberFormat="1" applyFill="1" applyBorder="1"/>
    <xf numFmtId="4" fontId="0" fillId="0" borderId="5" xfId="0" applyNumberFormat="1" applyFill="1" applyBorder="1"/>
    <xf numFmtId="4" fontId="0" fillId="0" borderId="5" xfId="0" quotePrefix="1" applyNumberFormat="1" applyFill="1" applyBorder="1"/>
    <xf numFmtId="164" fontId="0" fillId="0" borderId="5" xfId="1" applyNumberFormat="1" applyFont="1" applyFill="1" applyBorder="1"/>
    <xf numFmtId="4" fontId="0" fillId="2" borderId="4" xfId="0" applyNumberFormat="1" applyFill="1" applyBorder="1" applyAlignment="1">
      <alignment wrapText="1"/>
    </xf>
    <xf numFmtId="43" fontId="0" fillId="2" borderId="4" xfId="1" applyNumberFormat="1" applyFont="1" applyFill="1" applyBorder="1" applyAlignment="1">
      <alignment horizontal="right" vertical="center"/>
    </xf>
    <xf numFmtId="0" fontId="0" fillId="0" borderId="0" xfId="0"/>
    <xf numFmtId="4" fontId="0" fillId="0" borderId="0" xfId="0" applyNumberFormat="1" applyFill="1" applyAlignment="1">
      <alignment wrapText="1"/>
    </xf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ill="1" applyAlignment="1">
      <alignment wrapText="1"/>
    </xf>
    <xf numFmtId="164" fontId="2" fillId="2" borderId="7" xfId="1" applyNumberFormat="1" applyFont="1" applyFill="1" applyBorder="1" applyAlignment="1">
      <alignment horizontal="right"/>
    </xf>
    <xf numFmtId="164" fontId="2" fillId="2" borderId="4" xfId="1" applyNumberFormat="1" applyFont="1" applyFill="1" applyBorder="1"/>
    <xf numFmtId="3" fontId="2" fillId="2" borderId="4" xfId="0" applyNumberFormat="1" applyFont="1" applyFill="1" applyBorder="1"/>
    <xf numFmtId="164" fontId="0" fillId="0" borderId="0" xfId="1" applyNumberFormat="1" applyFont="1"/>
    <xf numFmtId="41" fontId="0" fillId="0" borderId="0" xfId="1" applyNumberFormat="1" applyFont="1" applyFill="1" applyAlignment="1">
      <alignment horizontal="right" vertical="center"/>
    </xf>
    <xf numFmtId="41" fontId="0" fillId="0" borderId="0" xfId="1" applyNumberFormat="1" applyFont="1" applyAlignment="1">
      <alignment horizontal="right" vertical="center"/>
    </xf>
    <xf numFmtId="49" fontId="0" fillId="2" borderId="4" xfId="0" applyNumberFormat="1" applyFill="1" applyBorder="1" applyAlignment="1">
      <alignment horizontal="left" vertical="center" wrapText="1"/>
    </xf>
    <xf numFmtId="17" fontId="2" fillId="0" borderId="1" xfId="0" quotePrefix="1" applyNumberFormat="1" applyFont="1" applyFill="1" applyBorder="1" applyAlignment="1">
      <alignment horizontal="center" wrapText="1"/>
    </xf>
    <xf numFmtId="17" fontId="2" fillId="0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4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9" fillId="2" borderId="0" xfId="0" applyFont="1" applyFill="1"/>
    <xf numFmtId="0" fontId="2" fillId="3" borderId="2" xfId="0" applyFont="1" applyFill="1" applyBorder="1" applyAlignment="1">
      <alignment horizontal="center" wrapText="1"/>
    </xf>
    <xf numFmtId="17" fontId="2" fillId="0" borderId="3" xfId="0" quotePrefix="1" applyNumberFormat="1" applyFont="1" applyFill="1" applyBorder="1" applyAlignment="1">
      <alignment horizontal="center" wrapText="1"/>
    </xf>
    <xf numFmtId="49" fontId="0" fillId="2" borderId="4" xfId="0" applyNumberFormat="1" applyFill="1" applyBorder="1" applyAlignment="1">
      <alignment horizontal="center" vertical="center"/>
    </xf>
    <xf numFmtId="49" fontId="0" fillId="2" borderId="4" xfId="0" quotePrefix="1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vertical="center" wrapText="1"/>
    </xf>
    <xf numFmtId="43" fontId="0" fillId="2" borderId="4" xfId="1" applyNumberFormat="1" applyFont="1" applyFill="1" applyBorder="1" applyAlignment="1">
      <alignment vertical="center" wrapText="1"/>
    </xf>
    <xf numFmtId="43" fontId="0" fillId="2" borderId="4" xfId="1" applyNumberFormat="1" applyFont="1" applyFill="1" applyBorder="1" applyAlignment="1">
      <alignment vertical="center"/>
    </xf>
    <xf numFmtId="49" fontId="0" fillId="2" borderId="4" xfId="0" quotePrefix="1" applyNumberFormat="1" applyFill="1" applyBorder="1" applyAlignment="1">
      <alignment horizontal="center" vertical="center"/>
    </xf>
    <xf numFmtId="49" fontId="0" fillId="2" borderId="8" xfId="0" applyNumberFormat="1" applyFill="1" applyBorder="1"/>
    <xf numFmtId="3" fontId="0" fillId="2" borderId="9" xfId="0" applyNumberFormat="1" applyFill="1" applyBorder="1"/>
    <xf numFmtId="164" fontId="0" fillId="2" borderId="9" xfId="1" applyNumberFormat="1" applyFont="1" applyFill="1" applyBorder="1" applyAlignment="1">
      <alignment vertical="top" wrapText="1"/>
    </xf>
    <xf numFmtId="164" fontId="0" fillId="2" borderId="10" xfId="1" applyNumberFormat="1" applyFont="1" applyFill="1" applyBorder="1" applyAlignment="1">
      <alignment vertical="top"/>
    </xf>
    <xf numFmtId="3" fontId="0" fillId="2" borderId="4" xfId="0" applyNumberFormat="1" applyFont="1" applyFill="1" applyBorder="1"/>
    <xf numFmtId="3" fontId="0" fillId="2" borderId="4" xfId="0" applyNumberFormat="1" applyFont="1" applyFill="1" applyBorder="1" applyAlignment="1">
      <alignment wrapText="1"/>
    </xf>
    <xf numFmtId="3" fontId="0" fillId="2" borderId="9" xfId="0" applyNumberForma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43" fontId="0" fillId="2" borderId="4" xfId="0" applyNumberFormat="1" applyFont="1" applyFill="1" applyBorder="1" applyAlignment="1">
      <alignment wrapText="1"/>
    </xf>
    <xf numFmtId="164" fontId="0" fillId="2" borderId="4" xfId="0" applyNumberFormat="1" applyFont="1" applyFill="1" applyBorder="1" applyAlignment="1">
      <alignment wrapText="1"/>
    </xf>
    <xf numFmtId="164" fontId="0" fillId="2" borderId="4" xfId="1" applyNumberFormat="1" applyFont="1" applyFill="1" applyBorder="1" applyAlignment="1">
      <alignment vertical="center" wrapText="1"/>
    </xf>
    <xf numFmtId="164" fontId="0" fillId="2" borderId="4" xfId="1" applyNumberFormat="1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wrapText="1"/>
    </xf>
    <xf numFmtId="164" fontId="0" fillId="0" borderId="11" xfId="1" applyNumberFormat="1" applyFont="1" applyBorder="1"/>
    <xf numFmtId="164" fontId="0" fillId="0" borderId="12" xfId="1" applyNumberFormat="1" applyFont="1" applyBorder="1"/>
    <xf numFmtId="0" fontId="0" fillId="0" borderId="12" xfId="0" applyBorder="1"/>
    <xf numFmtId="164" fontId="0" fillId="0" borderId="13" xfId="1" applyNumberFormat="1" applyFont="1" applyBorder="1"/>
    <xf numFmtId="164" fontId="0" fillId="0" borderId="6" xfId="1" applyNumberFormat="1" applyFont="1" applyBorder="1"/>
    <xf numFmtId="0" fontId="0" fillId="0" borderId="6" xfId="0" applyBorder="1"/>
    <xf numFmtId="4" fontId="0" fillId="0" borderId="13" xfId="0" applyNumberFormat="1" applyFill="1" applyBorder="1" applyAlignment="1">
      <alignment wrapText="1"/>
    </xf>
    <xf numFmtId="4" fontId="0" fillId="0" borderId="6" xfId="0" applyNumberFormat="1" applyFill="1" applyBorder="1" applyAlignment="1">
      <alignment wrapText="1"/>
    </xf>
    <xf numFmtId="41" fontId="0" fillId="0" borderId="13" xfId="1" applyNumberFormat="1" applyFont="1" applyBorder="1" applyAlignment="1">
      <alignment horizontal="right" vertical="center"/>
    </xf>
    <xf numFmtId="41" fontId="0" fillId="0" borderId="6" xfId="1" applyNumberFormat="1" applyFont="1" applyBorder="1" applyAlignment="1">
      <alignment horizontal="right" vertical="center"/>
    </xf>
    <xf numFmtId="41" fontId="0" fillId="0" borderId="6" xfId="1" applyNumberFormat="1" applyFont="1" applyFill="1" applyBorder="1" applyAlignment="1">
      <alignment horizontal="right" vertical="center"/>
    </xf>
    <xf numFmtId="164" fontId="2" fillId="0" borderId="13" xfId="1" applyNumberFormat="1" applyFont="1" applyFill="1" applyBorder="1" applyAlignment="1">
      <alignment horizontal="right"/>
    </xf>
    <xf numFmtId="164" fontId="2" fillId="0" borderId="6" xfId="1" applyNumberFormat="1" applyFont="1" applyFill="1" applyBorder="1" applyAlignment="1">
      <alignment horizontal="right"/>
    </xf>
    <xf numFmtId="3" fontId="0" fillId="0" borderId="6" xfId="0" applyNumberFormat="1" applyBorder="1"/>
    <xf numFmtId="3" fontId="0" fillId="0" borderId="6" xfId="0" applyNumberFormat="1" applyFill="1" applyBorder="1" applyAlignment="1">
      <alignment wrapText="1"/>
    </xf>
    <xf numFmtId="4" fontId="0" fillId="0" borderId="14" xfId="0" applyNumberFormat="1" applyFill="1" applyBorder="1" applyAlignment="1">
      <alignment wrapText="1"/>
    </xf>
    <xf numFmtId="0" fontId="0" fillId="4" borderId="0" xfId="0" applyFill="1" applyAlignment="1">
      <alignment horizontal="left"/>
    </xf>
    <xf numFmtId="3" fontId="0" fillId="4" borderId="0" xfId="0" applyNumberFormat="1" applyFont="1" applyFill="1" applyBorder="1" applyAlignment="1">
      <alignment wrapText="1"/>
    </xf>
    <xf numFmtId="0" fontId="0" fillId="4" borderId="0" xfId="0" applyFill="1"/>
    <xf numFmtId="43" fontId="0" fillId="4" borderId="0" xfId="0" applyNumberFormat="1" applyFill="1"/>
    <xf numFmtId="164" fontId="0" fillId="4" borderId="0" xfId="1" applyNumberFormat="1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0" xfId="0" applyBorder="1"/>
  </cellXfs>
  <cellStyles count="24">
    <cellStyle name="Comma" xfId="1" builtinId="3"/>
    <cellStyle name="Comma 2" xfId="16"/>
    <cellStyle name="Comma 3" xfId="13"/>
    <cellStyle name="Currency" xfId="2" builtinId="4"/>
    <cellStyle name="Currency 2" xfId="3"/>
    <cellStyle name="Currency 3" xfId="4"/>
    <cellStyle name="Hyperlink 2" xfId="18"/>
    <cellStyle name="Hyperlink 3" xfId="14"/>
    <cellStyle name="Normal" xfId="0" builtinId="0"/>
    <cellStyle name="Normal 2" xfId="5"/>
    <cellStyle name="Normal 2 2" xfId="21"/>
    <cellStyle name="Normal 3" xfId="6"/>
    <cellStyle name="Normal 3 2" xfId="19"/>
    <cellStyle name="Normal 3 3" xfId="15"/>
    <cellStyle name="Normal 4" xfId="7"/>
    <cellStyle name="Normal 4 2" xfId="20"/>
    <cellStyle name="Normal 5" xfId="8"/>
    <cellStyle name="Normal 5 2" xfId="10"/>
    <cellStyle name="Normal 6" xfId="12"/>
    <cellStyle name="Normal 7" xfId="22"/>
    <cellStyle name="Normal 8" xfId="23"/>
    <cellStyle name="Percent 2" xfId="9"/>
    <cellStyle name="Percent 2 2" xfId="11"/>
    <cellStyle name="Percent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tle%20I%20School%20Improvement%20Distributions%20FY17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NECT"/>
      <sheetName val="EASI ACCT PATHWAYS"/>
      <sheetName val="EASI CONNECT"/>
      <sheetName val="EASI CONSULT"/>
      <sheetName val="EASI DISTRICT D&amp;L"/>
      <sheetName val="EASI DR"/>
      <sheetName val="EASI ENGAGE PLAN"/>
      <sheetName val="PATHWAYS EA"/>
      <sheetName val="PATHWAYS IMP"/>
      <sheetName val="TIG 4"/>
      <sheetName val="TIG 5"/>
      <sheetName val="TIG 6"/>
      <sheetName val="TIG 7"/>
      <sheetName val="TNP"/>
    </sheetNames>
    <sheetDataSet>
      <sheetData sheetId="0"/>
      <sheetData sheetId="1"/>
      <sheetData sheetId="2"/>
      <sheetData sheetId="3"/>
      <sheetData sheetId="4">
        <row r="9">
          <cell r="C9" t="str">
            <v>0010</v>
          </cell>
          <cell r="E9">
            <v>18704</v>
          </cell>
          <cell r="F9">
            <v>0</v>
          </cell>
          <cell r="G9">
            <v>18704</v>
          </cell>
          <cell r="H9">
            <v>8676</v>
          </cell>
          <cell r="I9">
            <v>10028</v>
          </cell>
        </row>
        <row r="10">
          <cell r="C10" t="str">
            <v>0030</v>
          </cell>
          <cell r="E10">
            <v>25000</v>
          </cell>
          <cell r="F10">
            <v>0</v>
          </cell>
          <cell r="G10">
            <v>25000</v>
          </cell>
          <cell r="H10">
            <v>0</v>
          </cell>
          <cell r="I10">
            <v>25000</v>
          </cell>
        </row>
        <row r="11">
          <cell r="C11" t="str">
            <v>0050</v>
          </cell>
          <cell r="E11">
            <v>49872</v>
          </cell>
          <cell r="F11">
            <v>0</v>
          </cell>
          <cell r="G11">
            <v>49872</v>
          </cell>
          <cell r="H11">
            <v>49872</v>
          </cell>
          <cell r="I11">
            <v>0</v>
          </cell>
        </row>
        <row r="12">
          <cell r="C12" t="str">
            <v>0070</v>
          </cell>
          <cell r="E12">
            <v>358789</v>
          </cell>
          <cell r="F12">
            <v>0</v>
          </cell>
          <cell r="G12">
            <v>358789</v>
          </cell>
          <cell r="H12">
            <v>121885</v>
          </cell>
          <cell r="I12">
            <v>236904</v>
          </cell>
        </row>
        <row r="13">
          <cell r="C13" t="str">
            <v>8123</v>
          </cell>
          <cell r="D13" t="str">
            <v>SOAR Academy</v>
          </cell>
          <cell r="E13">
            <v>86765</v>
          </cell>
          <cell r="F13">
            <v>0</v>
          </cell>
          <cell r="G13">
            <v>86765</v>
          </cell>
          <cell r="H13">
            <v>51905</v>
          </cell>
          <cell r="I13">
            <v>34860</v>
          </cell>
        </row>
        <row r="14">
          <cell r="C14" t="str">
            <v>0880</v>
          </cell>
          <cell r="E14">
            <v>8046</v>
          </cell>
          <cell r="F14">
            <v>0</v>
          </cell>
          <cell r="G14">
            <v>8046</v>
          </cell>
          <cell r="H14">
            <v>0</v>
          </cell>
          <cell r="I14">
            <v>8046</v>
          </cell>
        </row>
        <row r="15">
          <cell r="C15" t="str">
            <v>0220</v>
          </cell>
          <cell r="D15" t="str">
            <v>Amesse Elementary School</v>
          </cell>
          <cell r="E15">
            <v>13946</v>
          </cell>
          <cell r="F15">
            <v>0</v>
          </cell>
          <cell r="G15">
            <v>13946</v>
          </cell>
          <cell r="H15">
            <v>2167</v>
          </cell>
          <cell r="I15">
            <v>11779</v>
          </cell>
        </row>
        <row r="16">
          <cell r="C16" t="str">
            <v>0388</v>
          </cell>
          <cell r="D16" t="str">
            <v>Asbury Elementary School</v>
          </cell>
          <cell r="E16">
            <v>13946</v>
          </cell>
          <cell r="F16">
            <v>0</v>
          </cell>
          <cell r="G16">
            <v>13946</v>
          </cell>
          <cell r="H16">
            <v>3467</v>
          </cell>
          <cell r="I16">
            <v>10479</v>
          </cell>
        </row>
        <row r="17">
          <cell r="C17" t="str">
            <v>0520</v>
          </cell>
          <cell r="D17" t="str">
            <v>Barnum Elementary School</v>
          </cell>
          <cell r="E17">
            <v>13946</v>
          </cell>
          <cell r="F17">
            <v>0</v>
          </cell>
          <cell r="G17">
            <v>13946</v>
          </cell>
          <cell r="H17">
            <v>3467</v>
          </cell>
          <cell r="I17">
            <v>10479</v>
          </cell>
        </row>
        <row r="18">
          <cell r="C18" t="str">
            <v>0650</v>
          </cell>
          <cell r="D18" t="str">
            <v>Beach Court Elementary School</v>
          </cell>
          <cell r="E18">
            <v>18112</v>
          </cell>
          <cell r="F18">
            <v>0</v>
          </cell>
          <cell r="G18">
            <v>18112</v>
          </cell>
          <cell r="H18">
            <v>3467</v>
          </cell>
          <cell r="I18">
            <v>14645</v>
          </cell>
        </row>
        <row r="19">
          <cell r="C19" t="str">
            <v>1295</v>
          </cell>
          <cell r="D19" t="str">
            <v>Collegiate Preparatory Academy</v>
          </cell>
          <cell r="E19">
            <v>8046</v>
          </cell>
          <cell r="F19">
            <v>0</v>
          </cell>
          <cell r="G19">
            <v>8046</v>
          </cell>
          <cell r="H19">
            <v>5555</v>
          </cell>
          <cell r="I19">
            <v>2491</v>
          </cell>
        </row>
        <row r="20">
          <cell r="C20" t="str">
            <v>1489</v>
          </cell>
          <cell r="D20" t="str">
            <v>Compassion Road Academy</v>
          </cell>
          <cell r="E20">
            <v>8046</v>
          </cell>
          <cell r="F20">
            <v>0</v>
          </cell>
          <cell r="G20">
            <v>8046</v>
          </cell>
          <cell r="H20">
            <v>8046</v>
          </cell>
          <cell r="I20">
            <v>0</v>
          </cell>
        </row>
        <row r="21">
          <cell r="C21" t="str">
            <v>1816</v>
          </cell>
          <cell r="D21" t="str">
            <v>Columbian Elementary School</v>
          </cell>
          <cell r="E21">
            <v>8046</v>
          </cell>
          <cell r="F21">
            <v>0</v>
          </cell>
          <cell r="G21">
            <v>8046</v>
          </cell>
          <cell r="H21">
            <v>5555</v>
          </cell>
          <cell r="I21">
            <v>2491</v>
          </cell>
        </row>
        <row r="22">
          <cell r="C22" t="str">
            <v>2129</v>
          </cell>
          <cell r="D22" t="str">
            <v>DCIS at Fairmont</v>
          </cell>
          <cell r="E22">
            <v>8046</v>
          </cell>
          <cell r="F22">
            <v>0</v>
          </cell>
          <cell r="G22">
            <v>8046</v>
          </cell>
          <cell r="H22">
            <v>2167</v>
          </cell>
          <cell r="I22">
            <v>5879</v>
          </cell>
        </row>
        <row r="23">
          <cell r="C23" t="str">
            <v>2188</v>
          </cell>
          <cell r="D23" t="str">
            <v>Denver Center for 21st Learning at Wyman</v>
          </cell>
          <cell r="E23">
            <v>8046</v>
          </cell>
          <cell r="F23">
            <v>0</v>
          </cell>
          <cell r="G23">
            <v>8046</v>
          </cell>
          <cell r="H23">
            <v>8046</v>
          </cell>
          <cell r="I23">
            <v>0</v>
          </cell>
        </row>
        <row r="24">
          <cell r="C24" t="str">
            <v>2209</v>
          </cell>
          <cell r="D24" t="str">
            <v>DCIS at Montebello</v>
          </cell>
          <cell r="E24">
            <v>8046</v>
          </cell>
          <cell r="F24">
            <v>0</v>
          </cell>
          <cell r="G24">
            <v>8046</v>
          </cell>
          <cell r="H24">
            <v>3467</v>
          </cell>
          <cell r="I24">
            <v>4579</v>
          </cell>
        </row>
        <row r="25">
          <cell r="C25" t="str">
            <v>2652</v>
          </cell>
          <cell r="D25" t="str">
            <v>Ellis Elementary School</v>
          </cell>
          <cell r="E25">
            <v>8046</v>
          </cell>
          <cell r="F25">
            <v>0</v>
          </cell>
          <cell r="G25">
            <v>8046</v>
          </cell>
          <cell r="H25">
            <v>2167</v>
          </cell>
          <cell r="I25">
            <v>5879</v>
          </cell>
        </row>
        <row r="26">
          <cell r="C26" t="str">
            <v>2726</v>
          </cell>
          <cell r="D26" t="str">
            <v>Emily Griffith High School</v>
          </cell>
          <cell r="E26">
            <v>8046</v>
          </cell>
          <cell r="F26">
            <v>0</v>
          </cell>
          <cell r="G26">
            <v>8046</v>
          </cell>
          <cell r="H26">
            <v>8046</v>
          </cell>
          <cell r="I26">
            <v>0</v>
          </cell>
        </row>
        <row r="27">
          <cell r="C27" t="str">
            <v>2757</v>
          </cell>
          <cell r="D27" t="str">
            <v>High Tech Early College</v>
          </cell>
          <cell r="E27">
            <v>13946</v>
          </cell>
          <cell r="F27">
            <v>0</v>
          </cell>
          <cell r="G27">
            <v>13946</v>
          </cell>
          <cell r="H27">
            <v>2167</v>
          </cell>
          <cell r="I27">
            <v>11779</v>
          </cell>
        </row>
        <row r="28">
          <cell r="C28" t="str">
            <v>3655</v>
          </cell>
          <cell r="D28" t="str">
            <v>Greenlee Elementary School</v>
          </cell>
          <cell r="E28">
            <v>8046</v>
          </cell>
          <cell r="F28">
            <v>0</v>
          </cell>
          <cell r="G28">
            <v>8046</v>
          </cell>
          <cell r="H28">
            <v>3467</v>
          </cell>
          <cell r="I28">
            <v>4579</v>
          </cell>
        </row>
        <row r="29">
          <cell r="C29" t="str">
            <v>4782</v>
          </cell>
          <cell r="D29" t="str">
            <v>Hallett Academy</v>
          </cell>
          <cell r="E29">
            <v>8046</v>
          </cell>
          <cell r="F29">
            <v>0</v>
          </cell>
          <cell r="G29">
            <v>8046</v>
          </cell>
          <cell r="H29">
            <v>2167</v>
          </cell>
          <cell r="I29">
            <v>5879</v>
          </cell>
        </row>
        <row r="30">
          <cell r="C30" t="str">
            <v>5844</v>
          </cell>
          <cell r="D30" t="str">
            <v>Contemporary Learning Academy</v>
          </cell>
          <cell r="E30">
            <v>18112</v>
          </cell>
          <cell r="F30">
            <v>0</v>
          </cell>
          <cell r="G30">
            <v>18112</v>
          </cell>
          <cell r="H30">
            <v>2167</v>
          </cell>
          <cell r="I30">
            <v>15945</v>
          </cell>
        </row>
        <row r="31">
          <cell r="C31" t="str">
            <v>6002</v>
          </cell>
          <cell r="D31" t="str">
            <v>Montclair Elementary School</v>
          </cell>
          <cell r="E31">
            <v>18112</v>
          </cell>
          <cell r="F31">
            <v>0</v>
          </cell>
          <cell r="G31">
            <v>18112</v>
          </cell>
          <cell r="H31">
            <v>5555</v>
          </cell>
          <cell r="I31">
            <v>12557</v>
          </cell>
        </row>
        <row r="32">
          <cell r="C32" t="str">
            <v>7188</v>
          </cell>
          <cell r="D32" t="str">
            <v>Montebello Career and Technical High School</v>
          </cell>
          <cell r="E32">
            <v>18112</v>
          </cell>
          <cell r="F32">
            <v>0</v>
          </cell>
          <cell r="G32">
            <v>18112</v>
          </cell>
          <cell r="H32">
            <v>5555</v>
          </cell>
          <cell r="I32">
            <v>12557</v>
          </cell>
        </row>
        <row r="33">
          <cell r="C33" t="str">
            <v>7698</v>
          </cell>
          <cell r="D33" t="str">
            <v>Schmitt Elementary School</v>
          </cell>
          <cell r="E33">
            <v>8046</v>
          </cell>
          <cell r="F33">
            <v>0</v>
          </cell>
          <cell r="G33">
            <v>8046</v>
          </cell>
          <cell r="H33">
            <v>0</v>
          </cell>
          <cell r="I33">
            <v>8046</v>
          </cell>
        </row>
        <row r="34">
          <cell r="C34" t="str">
            <v>8888</v>
          </cell>
          <cell r="D34" t="str">
            <v>Traylor Academy</v>
          </cell>
          <cell r="E34">
            <v>8046</v>
          </cell>
          <cell r="F34">
            <v>0</v>
          </cell>
          <cell r="G34">
            <v>8046</v>
          </cell>
          <cell r="H34">
            <v>5555</v>
          </cell>
          <cell r="I34">
            <v>2491</v>
          </cell>
        </row>
        <row r="35">
          <cell r="C35" t="str">
            <v>9496</v>
          </cell>
          <cell r="D35" t="str">
            <v>Castro Elementary School</v>
          </cell>
          <cell r="E35">
            <v>21148</v>
          </cell>
          <cell r="F35">
            <v>0</v>
          </cell>
          <cell r="G35">
            <v>21148</v>
          </cell>
          <cell r="H35">
            <v>2167</v>
          </cell>
          <cell r="I35">
            <v>18981</v>
          </cell>
        </row>
        <row r="36">
          <cell r="C36" t="str">
            <v>8791</v>
          </cell>
          <cell r="D36" t="str">
            <v>Vista Ridge High School</v>
          </cell>
          <cell r="E36">
            <v>26400</v>
          </cell>
          <cell r="F36">
            <v>0</v>
          </cell>
          <cell r="G36">
            <v>26400</v>
          </cell>
          <cell r="H36">
            <v>16586</v>
          </cell>
          <cell r="I36">
            <v>9814</v>
          </cell>
        </row>
        <row r="37">
          <cell r="C37" t="str">
            <v>1180</v>
          </cell>
          <cell r="E37">
            <v>24563</v>
          </cell>
          <cell r="F37">
            <v>0</v>
          </cell>
          <cell r="G37">
            <v>24563</v>
          </cell>
          <cell r="H37">
            <v>0</v>
          </cell>
          <cell r="I37">
            <v>24563</v>
          </cell>
        </row>
        <row r="38">
          <cell r="C38" t="str">
            <v>1420</v>
          </cell>
          <cell r="E38">
            <v>672568</v>
          </cell>
          <cell r="F38">
            <v>0</v>
          </cell>
          <cell r="G38">
            <v>672568</v>
          </cell>
          <cell r="H38">
            <v>88537</v>
          </cell>
          <cell r="I38">
            <v>584031</v>
          </cell>
        </row>
        <row r="39">
          <cell r="C39" t="str">
            <v>1550</v>
          </cell>
          <cell r="E39">
            <v>48559</v>
          </cell>
          <cell r="F39">
            <v>0</v>
          </cell>
          <cell r="G39">
            <v>48559</v>
          </cell>
          <cell r="H39">
            <v>3163</v>
          </cell>
          <cell r="I39">
            <v>45396</v>
          </cell>
        </row>
        <row r="40">
          <cell r="C40" t="str">
            <v>0612</v>
          </cell>
          <cell r="D40" t="str">
            <v>Bauder Elementary School</v>
          </cell>
          <cell r="E40">
            <v>45071</v>
          </cell>
          <cell r="F40">
            <v>0</v>
          </cell>
          <cell r="G40">
            <v>45071</v>
          </cell>
          <cell r="H40">
            <v>22516</v>
          </cell>
          <cell r="I40">
            <v>22555</v>
          </cell>
        </row>
        <row r="41">
          <cell r="C41" t="str">
            <v>0678</v>
          </cell>
          <cell r="D41" t="str">
            <v>Beattie Elementary School</v>
          </cell>
          <cell r="E41">
            <v>34841</v>
          </cell>
          <cell r="F41">
            <v>0</v>
          </cell>
          <cell r="G41">
            <v>34841</v>
          </cell>
          <cell r="H41">
            <v>8862</v>
          </cell>
          <cell r="I41">
            <v>25979</v>
          </cell>
        </row>
        <row r="42">
          <cell r="C42" t="str">
            <v>3760</v>
          </cell>
          <cell r="D42" t="str">
            <v>Centennial High School</v>
          </cell>
          <cell r="E42">
            <v>46861</v>
          </cell>
          <cell r="F42">
            <v>0</v>
          </cell>
          <cell r="G42">
            <v>46861</v>
          </cell>
          <cell r="H42">
            <v>356</v>
          </cell>
          <cell r="I42">
            <v>46505</v>
          </cell>
        </row>
        <row r="43">
          <cell r="C43" t="str">
            <v>5068</v>
          </cell>
          <cell r="D43" t="str">
            <v>Lesher Middle School</v>
          </cell>
          <cell r="E43">
            <v>38420</v>
          </cell>
          <cell r="F43">
            <v>0</v>
          </cell>
          <cell r="G43">
            <v>38420</v>
          </cell>
          <cell r="H43">
            <v>20043</v>
          </cell>
          <cell r="I43">
            <v>18377</v>
          </cell>
        </row>
        <row r="44">
          <cell r="C44" t="str">
            <v>7127</v>
          </cell>
          <cell r="D44" t="str">
            <v>Poudre Community Academy</v>
          </cell>
          <cell r="E44">
            <v>48265</v>
          </cell>
          <cell r="F44">
            <v>0</v>
          </cell>
          <cell r="G44">
            <v>48265</v>
          </cell>
          <cell r="H44">
            <v>6727</v>
          </cell>
          <cell r="I44">
            <v>41538</v>
          </cell>
        </row>
        <row r="45">
          <cell r="C45" t="str">
            <v>7161</v>
          </cell>
          <cell r="D45" t="str">
            <v>Preston Middle School</v>
          </cell>
          <cell r="E45">
            <v>82077</v>
          </cell>
          <cell r="F45">
            <v>0</v>
          </cell>
          <cell r="G45">
            <v>82077</v>
          </cell>
          <cell r="H45">
            <v>13126</v>
          </cell>
          <cell r="I45">
            <v>68951</v>
          </cell>
        </row>
        <row r="46">
          <cell r="C46" t="str">
            <v>7198</v>
          </cell>
          <cell r="D46" t="str">
            <v>PSD Global Academy</v>
          </cell>
          <cell r="E46">
            <v>13936</v>
          </cell>
          <cell r="F46">
            <v>0</v>
          </cell>
          <cell r="G46">
            <v>13936</v>
          </cell>
          <cell r="H46">
            <v>6473</v>
          </cell>
          <cell r="I46">
            <v>7463</v>
          </cell>
        </row>
        <row r="47">
          <cell r="C47" t="str">
            <v>6026</v>
          </cell>
          <cell r="D47" t="str">
            <v>Montezuma-Cortez High School</v>
          </cell>
          <cell r="E47">
            <v>30000</v>
          </cell>
          <cell r="F47">
            <v>0</v>
          </cell>
          <cell r="G47">
            <v>30000</v>
          </cell>
          <cell r="H47">
            <v>0</v>
          </cell>
          <cell r="I47">
            <v>30000</v>
          </cell>
        </row>
        <row r="48">
          <cell r="C48" t="str">
            <v>8133</v>
          </cell>
          <cell r="D48" t="str">
            <v>Southwest Open Charter School</v>
          </cell>
          <cell r="E48">
            <v>18620</v>
          </cell>
          <cell r="F48">
            <v>0</v>
          </cell>
          <cell r="G48">
            <v>18620</v>
          </cell>
          <cell r="H48">
            <v>1802</v>
          </cell>
          <cell r="I48">
            <v>16818</v>
          </cell>
        </row>
        <row r="49">
          <cell r="C49" t="str">
            <v>2035</v>
          </cell>
          <cell r="E49">
            <v>133177</v>
          </cell>
          <cell r="F49">
            <v>0</v>
          </cell>
          <cell r="G49">
            <v>133177</v>
          </cell>
          <cell r="H49">
            <v>8137</v>
          </cell>
          <cell r="I49">
            <v>125040</v>
          </cell>
        </row>
        <row r="50">
          <cell r="C50" t="str">
            <v>2180</v>
          </cell>
          <cell r="D50" t="str">
            <v>District Level</v>
          </cell>
          <cell r="E50">
            <v>60894</v>
          </cell>
          <cell r="G50">
            <v>60894</v>
          </cell>
          <cell r="H50">
            <v>53675</v>
          </cell>
          <cell r="I50">
            <v>7219</v>
          </cell>
        </row>
        <row r="51">
          <cell r="C51" t="str">
            <v>2690</v>
          </cell>
          <cell r="E51">
            <v>281696</v>
          </cell>
          <cell r="F51">
            <v>0</v>
          </cell>
          <cell r="G51">
            <v>281696</v>
          </cell>
          <cell r="H51">
            <v>115088</v>
          </cell>
          <cell r="I51">
            <v>166608</v>
          </cell>
        </row>
        <row r="52">
          <cell r="C52" t="str">
            <v>6582</v>
          </cell>
          <cell r="D52" t="str">
            <v>Otis Elementary School</v>
          </cell>
          <cell r="E52">
            <v>50000</v>
          </cell>
          <cell r="F52">
            <v>0</v>
          </cell>
          <cell r="G52">
            <v>50000</v>
          </cell>
          <cell r="H52">
            <v>50000</v>
          </cell>
          <cell r="I52">
            <v>0</v>
          </cell>
        </row>
        <row r="53">
          <cell r="C53" t="str">
            <v>9170</v>
          </cell>
          <cell r="E53">
            <v>41517</v>
          </cell>
          <cell r="F53">
            <v>0</v>
          </cell>
          <cell r="G53">
            <v>41517</v>
          </cell>
          <cell r="H53">
            <v>25686</v>
          </cell>
          <cell r="I53">
            <v>15831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4"/>
  <sheetViews>
    <sheetView tabSelected="1" workbookViewId="0">
      <pane xSplit="9" ySplit="8" topLeftCell="R9" activePane="bottomRight" state="frozen"/>
      <selection pane="topRight" activeCell="J1" sqref="J1"/>
      <selection pane="bottomLeft" activeCell="A9" sqref="A9"/>
      <selection pane="bottomRight" activeCell="R16" sqref="R16"/>
    </sheetView>
  </sheetViews>
  <sheetFormatPr defaultRowHeight="14.4" x14ac:dyDescent="0.3"/>
  <cols>
    <col min="2" max="2" width="37.5546875" customWidth="1"/>
    <col min="4" max="4" width="35.6640625" customWidth="1"/>
    <col min="5" max="5" width="14.21875" customWidth="1"/>
    <col min="6" max="6" width="14.44140625" customWidth="1"/>
    <col min="7" max="7" width="15" customWidth="1"/>
    <col min="8" max="8" width="15.21875" customWidth="1"/>
    <col min="9" max="9" width="14.44140625" customWidth="1"/>
    <col min="10" max="27" width="12" customWidth="1"/>
  </cols>
  <sheetData>
    <row r="1" spans="1:27" ht="21" x14ac:dyDescent="0.4">
      <c r="A1" s="61" t="s">
        <v>0</v>
      </c>
      <c r="B1" s="57"/>
      <c r="C1" s="60" t="s">
        <v>181</v>
      </c>
      <c r="D1" s="62"/>
      <c r="E1" s="62"/>
      <c r="F1" s="62"/>
      <c r="G1" s="62"/>
      <c r="H1" s="57"/>
      <c r="I1" s="57"/>
      <c r="J1" s="62"/>
      <c r="K1" s="62"/>
      <c r="L1" s="60" t="s">
        <v>181</v>
      </c>
      <c r="M1" s="60"/>
      <c r="N1" s="60"/>
      <c r="O1" s="61"/>
      <c r="P1" s="61"/>
      <c r="Q1" s="59"/>
      <c r="R1" s="60" t="s">
        <v>181</v>
      </c>
      <c r="S1" s="62"/>
      <c r="T1" s="62"/>
      <c r="U1" s="60"/>
      <c r="V1" s="60"/>
      <c r="W1" s="61"/>
      <c r="X1" s="61"/>
      <c r="Y1" s="60" t="s">
        <v>181</v>
      </c>
      <c r="Z1" s="60"/>
      <c r="AA1" s="61"/>
    </row>
    <row r="2" spans="1:27" ht="21" x14ac:dyDescent="0.4">
      <c r="A2" s="61" t="s">
        <v>2</v>
      </c>
      <c r="B2" s="57"/>
      <c r="C2" s="60" t="s">
        <v>3</v>
      </c>
      <c r="D2" s="62"/>
      <c r="E2" s="62"/>
      <c r="F2" s="62"/>
      <c r="G2" s="62"/>
      <c r="H2" s="57"/>
      <c r="I2" s="57"/>
      <c r="J2" s="62"/>
      <c r="K2" s="62"/>
      <c r="L2" s="64" t="s">
        <v>186</v>
      </c>
      <c r="M2" s="60"/>
      <c r="N2" s="60"/>
      <c r="O2" s="61"/>
      <c r="P2" s="61"/>
      <c r="Q2" s="59"/>
      <c r="R2" s="64" t="s">
        <v>186</v>
      </c>
      <c r="S2" s="62"/>
      <c r="T2" s="62"/>
      <c r="U2" s="60"/>
      <c r="V2" s="60"/>
      <c r="W2" s="61"/>
      <c r="X2" s="61"/>
      <c r="Y2" s="64" t="s">
        <v>186</v>
      </c>
      <c r="Z2" s="60"/>
      <c r="AA2" s="61"/>
    </row>
    <row r="3" spans="1:27" ht="15.6" x14ac:dyDescent="0.3">
      <c r="A3" s="63" t="s">
        <v>4</v>
      </c>
      <c r="B3" s="57"/>
      <c r="C3" s="64">
        <v>5010</v>
      </c>
      <c r="D3" s="62"/>
      <c r="E3" s="62"/>
      <c r="F3" s="62"/>
      <c r="G3" s="62"/>
      <c r="H3" s="57"/>
      <c r="I3" s="57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ht="18" x14ac:dyDescent="0.35">
      <c r="A4" s="63" t="s">
        <v>5</v>
      </c>
      <c r="B4" s="57"/>
      <c r="C4" s="64" t="s">
        <v>57</v>
      </c>
      <c r="D4" s="62"/>
      <c r="E4" s="65"/>
      <c r="F4" s="65"/>
      <c r="G4" s="65"/>
      <c r="H4" s="57"/>
      <c r="I4" s="57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ht="15.6" x14ac:dyDescent="0.3">
      <c r="A5" s="63" t="s">
        <v>6</v>
      </c>
      <c r="B5" s="57"/>
      <c r="C5" s="63" t="s">
        <v>139</v>
      </c>
      <c r="D5" s="62"/>
      <c r="E5" s="56"/>
      <c r="F5" s="56"/>
      <c r="G5" s="56"/>
      <c r="H5" s="57"/>
      <c r="I5" s="57"/>
      <c r="J5" s="58"/>
      <c r="K5" s="58"/>
      <c r="L5" s="58"/>
      <c r="M5" s="58"/>
      <c r="N5" s="58"/>
      <c r="O5" s="56"/>
      <c r="P5" s="56"/>
      <c r="Q5" s="56"/>
      <c r="R5" s="56"/>
      <c r="S5" s="56"/>
      <c r="T5" s="56"/>
      <c r="U5" s="56"/>
      <c r="V5" s="56"/>
      <c r="W5" s="56"/>
      <c r="X5" s="56"/>
      <c r="Y5" s="58"/>
      <c r="Z5" s="58"/>
      <c r="AA5" s="56"/>
    </row>
    <row r="6" spans="1:27" ht="15.6" x14ac:dyDescent="0.3">
      <c r="A6" s="63" t="s">
        <v>7</v>
      </c>
      <c r="B6" s="57"/>
      <c r="C6" s="63" t="s">
        <v>8</v>
      </c>
      <c r="D6" s="62"/>
      <c r="E6" s="56"/>
      <c r="F6" s="56"/>
      <c r="G6" s="56"/>
      <c r="H6" s="57"/>
      <c r="I6" s="57"/>
      <c r="J6" s="58"/>
      <c r="K6" s="58"/>
      <c r="L6" s="58"/>
      <c r="M6" s="58"/>
      <c r="N6" s="58"/>
      <c r="O6" s="56"/>
      <c r="P6" s="56"/>
      <c r="Q6" s="56"/>
      <c r="R6" s="56"/>
      <c r="S6" s="56"/>
      <c r="T6" s="56"/>
      <c r="U6" s="56"/>
      <c r="V6" s="56"/>
      <c r="W6" s="56"/>
      <c r="X6" s="56"/>
      <c r="Y6" s="58"/>
      <c r="Z6" s="58"/>
      <c r="AA6" s="56"/>
    </row>
    <row r="7" spans="1:27" ht="15" thickBot="1" x14ac:dyDescent="0.35">
      <c r="A7" s="57"/>
      <c r="B7" s="57"/>
      <c r="C7" s="57"/>
      <c r="D7" s="57"/>
      <c r="E7" s="57"/>
      <c r="F7" s="57"/>
      <c r="G7" s="57"/>
      <c r="H7" s="57"/>
      <c r="I7" s="57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:27" ht="29.4" thickBot="1" x14ac:dyDescent="0.35">
      <c r="A8" s="54" t="s">
        <v>9</v>
      </c>
      <c r="B8" s="55" t="s">
        <v>10</v>
      </c>
      <c r="C8" s="55" t="s">
        <v>11</v>
      </c>
      <c r="D8" s="55" t="s">
        <v>12</v>
      </c>
      <c r="E8" s="54" t="s">
        <v>182</v>
      </c>
      <c r="F8" s="54" t="s">
        <v>183</v>
      </c>
      <c r="G8" s="54" t="s">
        <v>13</v>
      </c>
      <c r="H8" s="54" t="s">
        <v>14</v>
      </c>
      <c r="I8" s="66" t="s">
        <v>15</v>
      </c>
      <c r="J8" s="67" t="s">
        <v>16</v>
      </c>
      <c r="K8" s="54" t="s">
        <v>17</v>
      </c>
      <c r="L8" s="67" t="s">
        <v>18</v>
      </c>
      <c r="M8" s="54" t="s">
        <v>19</v>
      </c>
      <c r="N8" s="67" t="s">
        <v>20</v>
      </c>
      <c r="O8" s="54" t="s">
        <v>21</v>
      </c>
      <c r="P8" s="54" t="s">
        <v>22</v>
      </c>
      <c r="Q8" s="54" t="s">
        <v>23</v>
      </c>
      <c r="R8" s="54" t="s">
        <v>24</v>
      </c>
      <c r="S8" s="54" t="s">
        <v>25</v>
      </c>
      <c r="T8" s="54" t="s">
        <v>26</v>
      </c>
      <c r="U8" s="54" t="s">
        <v>27</v>
      </c>
      <c r="V8" s="67" t="s">
        <v>28</v>
      </c>
      <c r="W8" s="54" t="s">
        <v>29</v>
      </c>
      <c r="X8" s="54" t="s">
        <v>30</v>
      </c>
      <c r="Y8" s="54" t="s">
        <v>88</v>
      </c>
      <c r="Z8" s="67" t="s">
        <v>89</v>
      </c>
      <c r="AA8" s="54" t="s">
        <v>32</v>
      </c>
    </row>
    <row r="9" spans="1:27" ht="15" thickBot="1" x14ac:dyDescent="0.35">
      <c r="A9" s="78" t="s">
        <v>35</v>
      </c>
      <c r="B9" s="79" t="s">
        <v>59</v>
      </c>
      <c r="C9" s="78" t="s">
        <v>184</v>
      </c>
      <c r="D9" s="78" t="s">
        <v>223</v>
      </c>
      <c r="E9" s="71">
        <v>84674</v>
      </c>
      <c r="F9" s="71"/>
      <c r="G9" s="71">
        <f>E9+F9</f>
        <v>84674</v>
      </c>
      <c r="H9" s="72">
        <f>SUM(J9:AA9)</f>
        <v>6649</v>
      </c>
      <c r="I9" s="72">
        <f>G9-H9</f>
        <v>78025</v>
      </c>
      <c r="J9" s="50"/>
      <c r="K9" s="50"/>
      <c r="L9" s="50"/>
      <c r="M9" s="50"/>
      <c r="N9" s="50">
        <v>1747</v>
      </c>
      <c r="O9" s="50"/>
      <c r="P9" s="50"/>
      <c r="Q9" s="50">
        <v>2149</v>
      </c>
      <c r="R9" s="50">
        <v>2753</v>
      </c>
      <c r="S9" s="50"/>
      <c r="T9" s="50"/>
      <c r="U9" s="50"/>
      <c r="V9" s="50"/>
      <c r="W9" s="50"/>
      <c r="X9" s="50"/>
      <c r="Y9" s="50"/>
      <c r="Z9" s="50"/>
      <c r="AA9" s="42"/>
    </row>
    <row r="10" spans="1:27" ht="15" thickBot="1" x14ac:dyDescent="0.35">
      <c r="A10" s="78" t="s">
        <v>35</v>
      </c>
      <c r="B10" s="79" t="s">
        <v>59</v>
      </c>
      <c r="C10" s="78" t="s">
        <v>216</v>
      </c>
      <c r="D10" s="78" t="s">
        <v>224</v>
      </c>
      <c r="E10" s="71">
        <v>95904</v>
      </c>
      <c r="F10" s="71"/>
      <c r="G10" s="71">
        <f t="shared" ref="G10:G15" si="0">E10+F10</f>
        <v>95904</v>
      </c>
      <c r="H10" s="72">
        <f t="shared" ref="H10:H15" si="1">SUM(J10:AA10)</f>
        <v>29722</v>
      </c>
      <c r="I10" s="72">
        <f t="shared" ref="I10:I15" si="2">G10-H10</f>
        <v>66182</v>
      </c>
      <c r="J10" s="50"/>
      <c r="K10" s="50"/>
      <c r="L10" s="50"/>
      <c r="M10" s="50"/>
      <c r="N10" s="50">
        <f>5557+7186</f>
        <v>12743</v>
      </c>
      <c r="O10" s="50">
        <v>5428</v>
      </c>
      <c r="P10" s="50">
        <v>836</v>
      </c>
      <c r="Q10" s="50">
        <v>4892</v>
      </c>
      <c r="R10" s="50">
        <v>5823</v>
      </c>
      <c r="S10" s="50"/>
      <c r="T10" s="50"/>
      <c r="U10" s="50"/>
      <c r="V10" s="50"/>
      <c r="W10" s="50"/>
      <c r="X10" s="50"/>
      <c r="Y10" s="50"/>
      <c r="Z10" s="50"/>
      <c r="AA10" s="42"/>
    </row>
    <row r="11" spans="1:27" ht="29.4" thickBot="1" x14ac:dyDescent="0.35">
      <c r="A11" s="78" t="s">
        <v>140</v>
      </c>
      <c r="B11" s="79" t="s">
        <v>141</v>
      </c>
      <c r="C11" s="78" t="s">
        <v>217</v>
      </c>
      <c r="D11" s="78" t="s">
        <v>225</v>
      </c>
      <c r="E11" s="71">
        <v>80000</v>
      </c>
      <c r="F11" s="71"/>
      <c r="G11" s="71">
        <f t="shared" si="0"/>
        <v>80000</v>
      </c>
      <c r="H11" s="72">
        <f t="shared" si="1"/>
        <v>0</v>
      </c>
      <c r="I11" s="72">
        <f t="shared" si="2"/>
        <v>80000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42"/>
    </row>
    <row r="12" spans="1:27" ht="29.4" thickBot="1" x14ac:dyDescent="0.35">
      <c r="A12" s="78" t="s">
        <v>140</v>
      </c>
      <c r="B12" s="79" t="s">
        <v>141</v>
      </c>
      <c r="C12" s="78" t="s">
        <v>218</v>
      </c>
      <c r="D12" s="78" t="s">
        <v>226</v>
      </c>
      <c r="E12" s="71">
        <v>80000</v>
      </c>
      <c r="F12" s="71"/>
      <c r="G12" s="71">
        <f t="shared" si="0"/>
        <v>80000</v>
      </c>
      <c r="H12" s="72">
        <f t="shared" si="1"/>
        <v>17173</v>
      </c>
      <c r="I12" s="72">
        <f t="shared" si="2"/>
        <v>62827</v>
      </c>
      <c r="J12" s="50"/>
      <c r="K12" s="50"/>
      <c r="L12" s="50"/>
      <c r="M12" s="50"/>
      <c r="N12" s="50"/>
      <c r="O12" s="50"/>
      <c r="P12" s="50">
        <v>17173</v>
      </c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42"/>
    </row>
    <row r="13" spans="1:27" ht="29.4" thickBot="1" x14ac:dyDescent="0.35">
      <c r="A13" s="78" t="s">
        <v>140</v>
      </c>
      <c r="B13" s="79" t="s">
        <v>141</v>
      </c>
      <c r="C13" s="78" t="s">
        <v>219</v>
      </c>
      <c r="D13" s="78" t="s">
        <v>227</v>
      </c>
      <c r="E13" s="71">
        <v>80000</v>
      </c>
      <c r="F13" s="71"/>
      <c r="G13" s="71">
        <f t="shared" si="0"/>
        <v>80000</v>
      </c>
      <c r="H13" s="72">
        <f t="shared" si="1"/>
        <v>10896</v>
      </c>
      <c r="I13" s="72">
        <f t="shared" si="2"/>
        <v>69104</v>
      </c>
      <c r="J13" s="50"/>
      <c r="K13" s="50"/>
      <c r="L13" s="50"/>
      <c r="M13" s="50"/>
      <c r="N13" s="50"/>
      <c r="O13" s="50"/>
      <c r="P13" s="50">
        <v>10896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42"/>
    </row>
    <row r="14" spans="1:27" ht="29.4" thickBot="1" x14ac:dyDescent="0.35">
      <c r="A14" s="78" t="s">
        <v>140</v>
      </c>
      <c r="B14" s="79" t="s">
        <v>141</v>
      </c>
      <c r="C14" s="78" t="s">
        <v>220</v>
      </c>
      <c r="D14" s="78" t="s">
        <v>228</v>
      </c>
      <c r="E14" s="41">
        <v>80000</v>
      </c>
      <c r="F14" s="41"/>
      <c r="G14" s="71">
        <f t="shared" si="0"/>
        <v>80000</v>
      </c>
      <c r="H14" s="41">
        <f t="shared" si="1"/>
        <v>12294</v>
      </c>
      <c r="I14" s="72">
        <f t="shared" si="2"/>
        <v>67706</v>
      </c>
      <c r="J14" s="52"/>
      <c r="K14" s="52"/>
      <c r="L14" s="52"/>
      <c r="M14" s="52"/>
      <c r="N14" s="52"/>
      <c r="O14" s="52"/>
      <c r="P14" s="52">
        <v>12294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1"/>
    </row>
    <row r="15" spans="1:27" ht="15" thickBot="1" x14ac:dyDescent="0.35">
      <c r="A15" s="78" t="s">
        <v>222</v>
      </c>
      <c r="B15" s="79" t="s">
        <v>185</v>
      </c>
      <c r="C15" s="78" t="s">
        <v>221</v>
      </c>
      <c r="D15" s="78" t="s">
        <v>229</v>
      </c>
      <c r="E15" s="71">
        <v>89104</v>
      </c>
      <c r="F15" s="71"/>
      <c r="G15" s="71">
        <f t="shared" si="0"/>
        <v>89104</v>
      </c>
      <c r="H15" s="72">
        <f t="shared" si="1"/>
        <v>41198</v>
      </c>
      <c r="I15" s="72">
        <f t="shared" si="2"/>
        <v>47906</v>
      </c>
      <c r="J15" s="50"/>
      <c r="K15" s="50"/>
      <c r="L15" s="50"/>
      <c r="M15" s="50"/>
      <c r="N15" s="50"/>
      <c r="O15" s="50"/>
      <c r="P15" s="50"/>
      <c r="Q15" s="50"/>
      <c r="R15" s="50">
        <v>41198</v>
      </c>
      <c r="S15" s="50"/>
      <c r="T15" s="50"/>
      <c r="U15" s="50"/>
      <c r="V15" s="50"/>
      <c r="W15" s="50"/>
      <c r="X15" s="50"/>
      <c r="Y15" s="50"/>
      <c r="Z15" s="50"/>
      <c r="AA15" s="42"/>
    </row>
    <row r="16" spans="1:27" ht="15" thickBot="1" x14ac:dyDescent="0.35">
      <c r="A16" s="74"/>
      <c r="B16" s="75"/>
      <c r="C16" s="75"/>
      <c r="D16" s="75"/>
      <c r="E16" s="76"/>
      <c r="F16" s="76"/>
      <c r="G16" s="76"/>
      <c r="H16" s="76"/>
      <c r="I16" s="77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42"/>
    </row>
    <row r="17" spans="1:27" ht="15" thickBot="1" x14ac:dyDescent="0.35">
      <c r="A17" s="49" t="s">
        <v>56</v>
      </c>
      <c r="B17" s="49"/>
      <c r="C17" s="49"/>
      <c r="D17" s="49"/>
      <c r="E17" s="48">
        <f>SUM(E9:E15)</f>
        <v>589682</v>
      </c>
      <c r="F17" s="48">
        <f t="shared" ref="F17:I17" si="3">SUM(F9:F15)</f>
        <v>0</v>
      </c>
      <c r="G17" s="48">
        <f t="shared" si="3"/>
        <v>589682</v>
      </c>
      <c r="H17" s="48">
        <f t="shared" si="3"/>
        <v>117932</v>
      </c>
      <c r="I17" s="48">
        <f t="shared" si="3"/>
        <v>471750</v>
      </c>
      <c r="J17" s="47">
        <f>SUM(J9:J15)</f>
        <v>0</v>
      </c>
      <c r="K17" s="47">
        <f t="shared" ref="K17:AA17" si="4">SUM(K9:K15)</f>
        <v>0</v>
      </c>
      <c r="L17" s="47">
        <f t="shared" si="4"/>
        <v>0</v>
      </c>
      <c r="M17" s="47">
        <f t="shared" si="4"/>
        <v>0</v>
      </c>
      <c r="N17" s="47">
        <f t="shared" si="4"/>
        <v>14490</v>
      </c>
      <c r="O17" s="47">
        <f t="shared" si="4"/>
        <v>5428</v>
      </c>
      <c r="P17" s="47">
        <f t="shared" si="4"/>
        <v>41199</v>
      </c>
      <c r="Q17" s="47">
        <f t="shared" si="4"/>
        <v>7041</v>
      </c>
      <c r="R17" s="47">
        <f t="shared" si="4"/>
        <v>49774</v>
      </c>
      <c r="S17" s="47">
        <f t="shared" si="4"/>
        <v>0</v>
      </c>
      <c r="T17" s="47">
        <f t="shared" si="4"/>
        <v>0</v>
      </c>
      <c r="U17" s="47">
        <f t="shared" si="4"/>
        <v>0</v>
      </c>
      <c r="V17" s="47">
        <f t="shared" si="4"/>
        <v>0</v>
      </c>
      <c r="W17" s="47">
        <f t="shared" si="4"/>
        <v>0</v>
      </c>
      <c r="X17" s="47">
        <f t="shared" si="4"/>
        <v>0</v>
      </c>
      <c r="Y17" s="47">
        <f t="shared" si="4"/>
        <v>0</v>
      </c>
      <c r="Z17" s="47">
        <f t="shared" si="4"/>
        <v>0</v>
      </c>
      <c r="AA17" s="47">
        <f t="shared" si="4"/>
        <v>0</v>
      </c>
    </row>
    <row r="18" spans="1:27" x14ac:dyDescent="0.3">
      <c r="A18" s="42"/>
      <c r="B18" s="42"/>
      <c r="C18" s="42"/>
      <c r="D18" s="42"/>
      <c r="E18" s="45"/>
      <c r="F18" s="45"/>
      <c r="G18" s="45"/>
      <c r="H18" s="42"/>
      <c r="I18" s="4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x14ac:dyDescent="0.3">
      <c r="A19" s="42"/>
      <c r="B19" s="42"/>
      <c r="C19" s="42"/>
      <c r="D19" s="42"/>
      <c r="E19" s="45"/>
      <c r="F19" s="45"/>
      <c r="G19" s="45"/>
      <c r="H19" s="42"/>
      <c r="I19" s="4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6"/>
      <c r="V19" s="43"/>
      <c r="W19" s="43"/>
      <c r="X19" s="43"/>
      <c r="Y19" s="43"/>
      <c r="Z19" s="43"/>
      <c r="AA19" s="44"/>
    </row>
    <row r="20" spans="1:27" x14ac:dyDescent="0.3">
      <c r="A20" s="42"/>
      <c r="B20" s="42"/>
      <c r="C20" s="42"/>
      <c r="D20" s="42"/>
      <c r="E20" s="45"/>
      <c r="F20" s="45"/>
      <c r="G20" s="45"/>
      <c r="H20" s="42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4"/>
    </row>
    <row r="21" spans="1:27" x14ac:dyDescent="0.3">
      <c r="A21" s="42"/>
      <c r="B21" s="42"/>
      <c r="C21" s="42"/>
      <c r="D21" s="42"/>
      <c r="E21" s="45"/>
      <c r="F21" s="45"/>
      <c r="G21" s="45"/>
      <c r="H21" s="42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4"/>
    </row>
    <row r="22" spans="1:27" x14ac:dyDescent="0.3">
      <c r="A22" s="42"/>
      <c r="B22" s="42"/>
      <c r="C22" s="42"/>
      <c r="D22" s="42"/>
      <c r="E22" s="45"/>
      <c r="F22" s="45"/>
      <c r="G22" s="45"/>
      <c r="H22" s="42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x14ac:dyDescent="0.3">
      <c r="A23" s="42"/>
      <c r="B23" s="42"/>
      <c r="C23" s="42"/>
      <c r="D23" s="42"/>
      <c r="E23" s="45"/>
      <c r="F23" s="45"/>
      <c r="G23" s="45"/>
      <c r="H23" s="42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4"/>
    </row>
    <row r="24" spans="1:27" x14ac:dyDescent="0.3">
      <c r="A24" s="42"/>
      <c r="B24" s="42"/>
      <c r="C24" s="42"/>
      <c r="D24" s="42"/>
      <c r="E24" s="45"/>
      <c r="F24" s="45"/>
      <c r="G24" s="45"/>
      <c r="H24" s="42"/>
      <c r="I24" s="42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x14ac:dyDescent="0.3">
      <c r="A25" s="42"/>
      <c r="B25" s="42"/>
      <c r="C25" s="42"/>
      <c r="D25" s="42"/>
      <c r="E25" s="45"/>
      <c r="F25" s="45"/>
      <c r="G25" s="45"/>
      <c r="H25" s="42"/>
      <c r="I25" s="42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</row>
    <row r="26" spans="1:27" x14ac:dyDescent="0.3">
      <c r="A26" s="42"/>
      <c r="B26" s="42"/>
      <c r="C26" s="42"/>
      <c r="D26" s="42"/>
      <c r="E26" s="45"/>
      <c r="F26" s="45"/>
      <c r="G26" s="45"/>
      <c r="H26" s="42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x14ac:dyDescent="0.3">
      <c r="A27" s="42"/>
      <c r="B27" s="42"/>
      <c r="C27" s="42"/>
      <c r="D27" s="42"/>
      <c r="E27" s="45"/>
      <c r="F27" s="45"/>
      <c r="G27" s="45"/>
      <c r="H27" s="42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x14ac:dyDescent="0.3">
      <c r="A28" s="42"/>
      <c r="B28" s="42"/>
      <c r="C28" s="42"/>
      <c r="D28" s="42"/>
      <c r="E28" s="45"/>
      <c r="F28" s="45"/>
      <c r="G28" s="45"/>
      <c r="H28" s="42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7" x14ac:dyDescent="0.3">
      <c r="A29" s="42"/>
      <c r="B29" s="42"/>
      <c r="C29" s="42"/>
      <c r="D29" s="42"/>
      <c r="E29" s="45"/>
      <c r="F29" s="45"/>
      <c r="G29" s="45"/>
      <c r="H29" s="42"/>
      <c r="I29" s="4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7" x14ac:dyDescent="0.3">
      <c r="A30" s="42"/>
      <c r="B30" s="42"/>
      <c r="C30" s="42"/>
      <c r="D30" s="42"/>
      <c r="E30" s="45"/>
      <c r="F30" s="45"/>
      <c r="G30" s="45"/>
      <c r="H30" s="42"/>
      <c r="I30" s="4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7" x14ac:dyDescent="0.3">
      <c r="A31" s="42"/>
      <c r="B31" s="42"/>
      <c r="C31" s="42"/>
      <c r="D31" s="42"/>
      <c r="E31" s="45"/>
      <c r="F31" s="45"/>
      <c r="G31" s="45"/>
      <c r="H31" s="42"/>
      <c r="I31" s="4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7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x14ac:dyDescent="0.3">
      <c r="A33" s="42"/>
      <c r="B33" s="42"/>
      <c r="C33" s="42"/>
      <c r="D33" s="42"/>
      <c r="E33" s="42"/>
      <c r="F33" s="42"/>
      <c r="G33" s="42"/>
      <c r="H33" s="42"/>
      <c r="I33" s="4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x14ac:dyDescent="0.3">
      <c r="A36" s="42"/>
      <c r="B36" s="42"/>
      <c r="C36" s="42"/>
      <c r="D36" s="42"/>
      <c r="E36" s="42"/>
      <c r="F36" s="42"/>
      <c r="G36" s="42"/>
      <c r="H36" s="42"/>
      <c r="I36" s="42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x14ac:dyDescent="0.3">
      <c r="A37" s="42"/>
      <c r="B37" s="42"/>
      <c r="C37" s="42"/>
      <c r="D37" s="42"/>
      <c r="E37" s="42"/>
      <c r="F37" s="42"/>
      <c r="G37" s="42"/>
      <c r="H37" s="42"/>
      <c r="I37" s="42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x14ac:dyDescent="0.3">
      <c r="A38" s="42"/>
      <c r="B38" s="42"/>
      <c r="C38" s="42"/>
      <c r="D38" s="42"/>
      <c r="E38" s="42"/>
      <c r="F38" s="42"/>
      <c r="G38" s="42"/>
      <c r="H38" s="42"/>
      <c r="I38" s="42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x14ac:dyDescent="0.3">
      <c r="A39" s="42"/>
      <c r="B39" s="42"/>
      <c r="C39" s="42"/>
      <c r="D39" s="42"/>
      <c r="E39" s="42"/>
      <c r="F39" s="42"/>
      <c r="G39" s="42"/>
      <c r="H39" s="42"/>
      <c r="I39" s="42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x14ac:dyDescent="0.3">
      <c r="A40" s="42"/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x14ac:dyDescent="0.3">
      <c r="A41" s="42"/>
      <c r="B41" s="42"/>
      <c r="C41" s="42"/>
      <c r="D41" s="42"/>
      <c r="E41" s="42"/>
      <c r="F41" s="42"/>
      <c r="G41" s="42"/>
      <c r="H41" s="42"/>
      <c r="I41" s="4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x14ac:dyDescent="0.3">
      <c r="A42" s="42"/>
      <c r="B42" s="42"/>
      <c r="C42" s="42"/>
      <c r="D42" s="42"/>
      <c r="E42" s="42"/>
      <c r="F42" s="42"/>
      <c r="G42" s="42"/>
      <c r="H42" s="42"/>
      <c r="I42" s="42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x14ac:dyDescent="0.3">
      <c r="A43" s="42"/>
      <c r="B43" s="42"/>
      <c r="C43" s="42"/>
      <c r="D43" s="42"/>
      <c r="E43" s="42"/>
      <c r="F43" s="42"/>
      <c r="G43" s="42"/>
      <c r="H43" s="42"/>
      <c r="I43" s="42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x14ac:dyDescent="0.3"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x14ac:dyDescent="0.3"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x14ac:dyDescent="0.3"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x14ac:dyDescent="0.3"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x14ac:dyDescent="0.3"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0:26" x14ac:dyDescent="0.3"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0:26" x14ac:dyDescent="0.3"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0:26" x14ac:dyDescent="0.3"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0:26" x14ac:dyDescent="0.3"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0:26" x14ac:dyDescent="0.3"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0:26" x14ac:dyDescent="0.3"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0:26" x14ac:dyDescent="0.3"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0:26" x14ac:dyDescent="0.3"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0:26" x14ac:dyDescent="0.3"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0:26" x14ac:dyDescent="0.3"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0:26" x14ac:dyDescent="0.3"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0:26" x14ac:dyDescent="0.3"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0:26" x14ac:dyDescent="0.3"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0:26" x14ac:dyDescent="0.3"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0:26" x14ac:dyDescent="0.3"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0:26" x14ac:dyDescent="0.3"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0:26" x14ac:dyDescent="0.3"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0:26" x14ac:dyDescent="0.3"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0:26" x14ac:dyDescent="0.3"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0:26" x14ac:dyDescent="0.3"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0:26" x14ac:dyDescent="0.3"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0:26" x14ac:dyDescent="0.3"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0:26" x14ac:dyDescent="0.3"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0:26" x14ac:dyDescent="0.3"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0:26" x14ac:dyDescent="0.3"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0:26" x14ac:dyDescent="0.3"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0:26" x14ac:dyDescent="0.3"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0:26" x14ac:dyDescent="0.3"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0:26" x14ac:dyDescent="0.3"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0:26" x14ac:dyDescent="0.3"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0:26" x14ac:dyDescent="0.3"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0:26" x14ac:dyDescent="0.3"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0:26" x14ac:dyDescent="0.3"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0:26" x14ac:dyDescent="0.3"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0:26" x14ac:dyDescent="0.3"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0:26" x14ac:dyDescent="0.3"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0:26" x14ac:dyDescent="0.3"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0:26" x14ac:dyDescent="0.3"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0:26" x14ac:dyDescent="0.3"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0:26" x14ac:dyDescent="0.3"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0:26" x14ac:dyDescent="0.3"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0:26" x14ac:dyDescent="0.3"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0:26" x14ac:dyDescent="0.3"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0:26" x14ac:dyDescent="0.3"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0:26" x14ac:dyDescent="0.3"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0:26" x14ac:dyDescent="0.3"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0:26" x14ac:dyDescent="0.3"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0:26" x14ac:dyDescent="0.3"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0:26" x14ac:dyDescent="0.3"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0:26" x14ac:dyDescent="0.3"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0:26" x14ac:dyDescent="0.3"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0:26" x14ac:dyDescent="0.3"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0:26" x14ac:dyDescent="0.3"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0:26" x14ac:dyDescent="0.3"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0:26" x14ac:dyDescent="0.3"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0:26" x14ac:dyDescent="0.3"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0:26" x14ac:dyDescent="0.3"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0:26" x14ac:dyDescent="0.3"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0:26" x14ac:dyDescent="0.3"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0:26" x14ac:dyDescent="0.3"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0:26" x14ac:dyDescent="0.3"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0:26" x14ac:dyDescent="0.3"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0:26" x14ac:dyDescent="0.3"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0:26" x14ac:dyDescent="0.3"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0:26" x14ac:dyDescent="0.3"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0:26" x14ac:dyDescent="0.3"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0:26" x14ac:dyDescent="0.3"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0:26" x14ac:dyDescent="0.3"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0:26" x14ac:dyDescent="0.3"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0:26" x14ac:dyDescent="0.3"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0:26" x14ac:dyDescent="0.3"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0:26" x14ac:dyDescent="0.3"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0:26" x14ac:dyDescent="0.3"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0:26" x14ac:dyDescent="0.3"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0:26" x14ac:dyDescent="0.3"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0:26" x14ac:dyDescent="0.3"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</sheetData>
  <sheetProtection algorithmName="SHA-512" hashValue="kH3nmEFDRTsyvgl4lZkk/4vUS0AwnFuczn1qzwzJ8SyWpSHlp4+wys8YCYPcyD2iD6M9g22htSmyhB1KeDi54Q==" saltValue="rQWRC8cw1A1ojQOLmAmPKw==" spinCount="100000" sheet="1" objects="1" scenarios="1"/>
  <dataValidations count="1">
    <dataValidation type="list" allowBlank="1" showInputMessage="1" showErrorMessage="1" sqref="C9:C15">
      <formula1>INDIRECT($A9)</formula1>
    </dataValidation>
  </dataValidations>
  <printOptions horizontalCentered="1"/>
  <pageMargins left="0.7" right="0.7" top="0.75" bottom="0.75" header="0.3" footer="0.3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9"/>
  <sheetViews>
    <sheetView workbookViewId="0">
      <pane xSplit="9" ySplit="8" topLeftCell="J15" activePane="bottomRight" state="frozen"/>
      <selection pane="topRight" activeCell="J1" sqref="J1"/>
      <selection pane="bottomLeft" activeCell="A9" sqref="A9"/>
      <selection pane="bottomRight" activeCell="J19" sqref="J19"/>
    </sheetView>
  </sheetViews>
  <sheetFormatPr defaultRowHeight="14.4" x14ac:dyDescent="0.3"/>
  <cols>
    <col min="1" max="1" width="8.88671875" style="42"/>
    <col min="2" max="2" width="32.33203125" style="42" customWidth="1"/>
    <col min="3" max="3" width="8.88671875" style="42"/>
    <col min="4" max="4" width="26.6640625" style="42" customWidth="1"/>
    <col min="5" max="5" width="14.21875" style="42" customWidth="1"/>
    <col min="6" max="6" width="14.44140625" style="42" customWidth="1"/>
    <col min="7" max="7" width="15" style="42" customWidth="1"/>
    <col min="8" max="8" width="15.21875" style="42" customWidth="1"/>
    <col min="9" max="9" width="14.44140625" style="42" customWidth="1"/>
    <col min="10" max="27" width="12" style="42" customWidth="1"/>
    <col min="28" max="16384" width="8.88671875" style="42"/>
  </cols>
  <sheetData>
    <row r="1" spans="1:27" ht="21" x14ac:dyDescent="0.4">
      <c r="A1" s="61" t="s">
        <v>0</v>
      </c>
      <c r="B1" s="57"/>
      <c r="C1" s="60" t="s">
        <v>187</v>
      </c>
      <c r="D1" s="62"/>
      <c r="E1" s="62"/>
      <c r="F1" s="62"/>
      <c r="G1" s="62"/>
      <c r="H1" s="57"/>
      <c r="I1" s="57"/>
      <c r="J1" s="62"/>
      <c r="K1" s="62"/>
      <c r="L1" s="60" t="s">
        <v>181</v>
      </c>
      <c r="M1" s="60"/>
      <c r="N1" s="60"/>
      <c r="O1" s="61"/>
      <c r="P1" s="61"/>
      <c r="Q1" s="59"/>
      <c r="R1" s="60" t="s">
        <v>181</v>
      </c>
      <c r="S1" s="62"/>
      <c r="T1" s="62"/>
      <c r="U1" s="60"/>
      <c r="V1" s="60"/>
      <c r="W1" s="61"/>
      <c r="X1" s="61"/>
      <c r="Y1" s="60" t="s">
        <v>181</v>
      </c>
      <c r="Z1" s="60"/>
      <c r="AA1" s="61"/>
    </row>
    <row r="2" spans="1:27" ht="21" x14ac:dyDescent="0.4">
      <c r="A2" s="61" t="s">
        <v>2</v>
      </c>
      <c r="B2" s="57"/>
      <c r="C2" s="60" t="s">
        <v>3</v>
      </c>
      <c r="D2" s="62"/>
      <c r="E2" s="62"/>
      <c r="F2" s="62"/>
      <c r="G2" s="62"/>
      <c r="H2" s="57"/>
      <c r="I2" s="57"/>
      <c r="J2" s="62"/>
      <c r="K2" s="62"/>
      <c r="L2" s="64" t="s">
        <v>186</v>
      </c>
      <c r="M2" s="60"/>
      <c r="N2" s="60"/>
      <c r="O2" s="61"/>
      <c r="P2" s="61"/>
      <c r="Q2" s="59"/>
      <c r="R2" s="64" t="s">
        <v>186</v>
      </c>
      <c r="S2" s="62"/>
      <c r="T2" s="62"/>
      <c r="U2" s="60"/>
      <c r="V2" s="60"/>
      <c r="W2" s="61"/>
      <c r="X2" s="61"/>
      <c r="Y2" s="64" t="s">
        <v>186</v>
      </c>
      <c r="Z2" s="60"/>
      <c r="AA2" s="61"/>
    </row>
    <row r="3" spans="1:27" ht="15.6" x14ac:dyDescent="0.3">
      <c r="A3" s="63" t="s">
        <v>4</v>
      </c>
      <c r="B3" s="57"/>
      <c r="C3" s="64">
        <v>5010</v>
      </c>
      <c r="D3" s="62"/>
      <c r="E3" s="62"/>
      <c r="F3" s="62"/>
      <c r="G3" s="62"/>
      <c r="H3" s="57"/>
      <c r="I3" s="57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ht="18" x14ac:dyDescent="0.35">
      <c r="A4" s="63" t="s">
        <v>5</v>
      </c>
      <c r="B4" s="57"/>
      <c r="C4" s="64" t="s">
        <v>57</v>
      </c>
      <c r="D4" s="62"/>
      <c r="E4" s="65"/>
      <c r="F4" s="65"/>
      <c r="G4" s="65"/>
      <c r="H4" s="57"/>
      <c r="I4" s="57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ht="15.6" x14ac:dyDescent="0.3">
      <c r="A5" s="63" t="s">
        <v>6</v>
      </c>
      <c r="B5" s="57"/>
      <c r="C5" s="63" t="s">
        <v>139</v>
      </c>
      <c r="D5" s="62"/>
      <c r="E5" s="56"/>
      <c r="F5" s="56"/>
      <c r="G5" s="56"/>
      <c r="H5" s="57"/>
      <c r="I5" s="57"/>
      <c r="J5" s="58"/>
      <c r="K5" s="58"/>
      <c r="L5" s="58"/>
      <c r="M5" s="58"/>
      <c r="N5" s="58"/>
      <c r="O5" s="56"/>
      <c r="P5" s="56"/>
      <c r="Q5" s="56"/>
      <c r="R5" s="56"/>
      <c r="S5" s="56"/>
      <c r="T5" s="56"/>
      <c r="U5" s="56"/>
      <c r="V5" s="56"/>
      <c r="W5" s="56"/>
      <c r="X5" s="56"/>
      <c r="Y5" s="58"/>
      <c r="Z5" s="58"/>
      <c r="AA5" s="56"/>
    </row>
    <row r="6" spans="1:27" ht="15.6" x14ac:dyDescent="0.3">
      <c r="A6" s="63" t="s">
        <v>7</v>
      </c>
      <c r="B6" s="57"/>
      <c r="C6" s="63" t="s">
        <v>8</v>
      </c>
      <c r="D6" s="62"/>
      <c r="E6" s="56"/>
      <c r="F6" s="56"/>
      <c r="G6" s="56"/>
      <c r="H6" s="57"/>
      <c r="I6" s="57"/>
      <c r="J6" s="58"/>
      <c r="K6" s="58"/>
      <c r="L6" s="58"/>
      <c r="M6" s="58"/>
      <c r="N6" s="58"/>
      <c r="O6" s="56"/>
      <c r="P6" s="56"/>
      <c r="Q6" s="56"/>
      <c r="R6" s="56"/>
      <c r="S6" s="56"/>
      <c r="T6" s="56"/>
      <c r="U6" s="56"/>
      <c r="V6" s="56"/>
      <c r="W6" s="56"/>
      <c r="X6" s="56"/>
      <c r="Y6" s="58"/>
      <c r="Z6" s="58"/>
      <c r="AA6" s="56"/>
    </row>
    <row r="7" spans="1:27" ht="15" thickBot="1" x14ac:dyDescent="0.35">
      <c r="A7" s="57"/>
      <c r="B7" s="57"/>
      <c r="C7" s="57"/>
      <c r="D7" s="57"/>
      <c r="E7" s="57"/>
      <c r="F7" s="57"/>
      <c r="G7" s="57"/>
      <c r="H7" s="57"/>
      <c r="I7" s="57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:27" ht="29.4" thickBot="1" x14ac:dyDescent="0.35">
      <c r="A8" s="54" t="s">
        <v>9</v>
      </c>
      <c r="B8" s="55" t="s">
        <v>10</v>
      </c>
      <c r="C8" s="55" t="s">
        <v>11</v>
      </c>
      <c r="D8" s="55" t="s">
        <v>12</v>
      </c>
      <c r="E8" s="54" t="s">
        <v>182</v>
      </c>
      <c r="F8" s="54" t="s">
        <v>183</v>
      </c>
      <c r="G8" s="54" t="s">
        <v>13</v>
      </c>
      <c r="H8" s="54" t="s">
        <v>14</v>
      </c>
      <c r="I8" s="66" t="s">
        <v>15</v>
      </c>
      <c r="J8" s="67" t="s">
        <v>16</v>
      </c>
      <c r="K8" s="54" t="s">
        <v>17</v>
      </c>
      <c r="L8" s="67" t="s">
        <v>18</v>
      </c>
      <c r="M8" s="54" t="s">
        <v>19</v>
      </c>
      <c r="N8" s="67" t="s">
        <v>20</v>
      </c>
      <c r="O8" s="54" t="s">
        <v>21</v>
      </c>
      <c r="P8" s="54" t="s">
        <v>22</v>
      </c>
      <c r="Q8" s="54" t="s">
        <v>23</v>
      </c>
      <c r="R8" s="54" t="s">
        <v>24</v>
      </c>
      <c r="S8" s="54" t="s">
        <v>25</v>
      </c>
      <c r="T8" s="54" t="s">
        <v>26</v>
      </c>
      <c r="U8" s="54" t="s">
        <v>27</v>
      </c>
      <c r="V8" s="67" t="s">
        <v>28</v>
      </c>
      <c r="W8" s="54" t="s">
        <v>29</v>
      </c>
      <c r="X8" s="54" t="s">
        <v>30</v>
      </c>
      <c r="Y8" s="54" t="s">
        <v>88</v>
      </c>
      <c r="Z8" s="67" t="s">
        <v>89</v>
      </c>
      <c r="AA8" s="54" t="s">
        <v>32</v>
      </c>
    </row>
    <row r="9" spans="1:27" ht="15" thickBot="1" x14ac:dyDescent="0.35">
      <c r="A9" s="68" t="s">
        <v>190</v>
      </c>
      <c r="B9" s="70" t="s">
        <v>195</v>
      </c>
      <c r="C9" s="68" t="s">
        <v>205</v>
      </c>
      <c r="D9" s="70" t="s">
        <v>215</v>
      </c>
      <c r="E9" s="71">
        <v>79560</v>
      </c>
      <c r="F9" s="71">
        <v>19946</v>
      </c>
      <c r="G9" s="71">
        <f t="shared" ref="G9:G20" si="0">E9+F9</f>
        <v>99506</v>
      </c>
      <c r="H9" s="72">
        <f t="shared" ref="H9:H20" si="1">SUM(J9:AA9)</f>
        <v>16415</v>
      </c>
      <c r="I9" s="72">
        <f t="shared" ref="I9:I20" si="2">G9-H9</f>
        <v>83091</v>
      </c>
      <c r="J9" s="50"/>
      <c r="K9" s="50"/>
      <c r="L9" s="50"/>
      <c r="M9" s="50"/>
      <c r="N9" s="50"/>
      <c r="O9" s="50">
        <v>16415</v>
      </c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7" ht="15" thickBot="1" x14ac:dyDescent="0.35">
      <c r="A10" s="69" t="s">
        <v>188</v>
      </c>
      <c r="B10" s="70" t="s">
        <v>192</v>
      </c>
      <c r="C10" s="69" t="s">
        <v>188</v>
      </c>
      <c r="D10" s="70" t="s">
        <v>192</v>
      </c>
      <c r="E10" s="71">
        <v>281000</v>
      </c>
      <c r="F10" s="71">
        <v>78085</v>
      </c>
      <c r="G10" s="71">
        <f t="shared" si="0"/>
        <v>359085</v>
      </c>
      <c r="H10" s="72">
        <f t="shared" si="1"/>
        <v>80145</v>
      </c>
      <c r="I10" s="72">
        <f t="shared" si="2"/>
        <v>278940</v>
      </c>
      <c r="J10" s="50"/>
      <c r="K10" s="50"/>
      <c r="L10" s="50"/>
      <c r="M10" s="50"/>
      <c r="N10" s="50"/>
      <c r="O10" s="50">
        <v>52068</v>
      </c>
      <c r="P10" s="50"/>
      <c r="Q10" s="50">
        <v>28077</v>
      </c>
      <c r="R10" s="50"/>
      <c r="S10" s="50"/>
      <c r="T10" s="50"/>
      <c r="U10" s="50"/>
      <c r="V10" s="50"/>
      <c r="W10" s="50"/>
      <c r="X10" s="50"/>
      <c r="Y10" s="50"/>
      <c r="Z10" s="50"/>
    </row>
    <row r="11" spans="1:27" ht="29.4" thickBot="1" x14ac:dyDescent="0.35">
      <c r="A11" s="69" t="s">
        <v>188</v>
      </c>
      <c r="B11" s="70" t="s">
        <v>192</v>
      </c>
      <c r="C11" s="69" t="s">
        <v>197</v>
      </c>
      <c r="D11" s="70" t="s">
        <v>207</v>
      </c>
      <c r="E11" s="71">
        <v>34000</v>
      </c>
      <c r="F11" s="71">
        <v>7000</v>
      </c>
      <c r="G11" s="71">
        <f t="shared" si="0"/>
        <v>41000</v>
      </c>
      <c r="H11" s="72">
        <f t="shared" si="1"/>
        <v>12546</v>
      </c>
      <c r="I11" s="72">
        <f t="shared" si="2"/>
        <v>28454</v>
      </c>
      <c r="J11" s="50"/>
      <c r="K11" s="50"/>
      <c r="L11" s="50"/>
      <c r="M11" s="50"/>
      <c r="N11" s="50"/>
      <c r="O11" s="50">
        <v>8405</v>
      </c>
      <c r="P11" s="50"/>
      <c r="Q11" s="50">
        <v>4141</v>
      </c>
      <c r="R11" s="50"/>
      <c r="S11" s="50"/>
      <c r="T11" s="50"/>
      <c r="U11" s="50"/>
      <c r="V11" s="50"/>
      <c r="W11" s="50"/>
      <c r="X11" s="50"/>
      <c r="Y11" s="50"/>
      <c r="Z11" s="50"/>
    </row>
    <row r="12" spans="1:27" ht="29.4" thickBot="1" x14ac:dyDescent="0.35">
      <c r="A12" s="68" t="s">
        <v>189</v>
      </c>
      <c r="B12" s="70" t="s">
        <v>193</v>
      </c>
      <c r="C12" s="68" t="s">
        <v>189</v>
      </c>
      <c r="D12" s="70" t="s">
        <v>193</v>
      </c>
      <c r="E12" s="71">
        <v>80000</v>
      </c>
      <c r="F12" s="71">
        <v>20000</v>
      </c>
      <c r="G12" s="71">
        <f t="shared" si="0"/>
        <v>100000</v>
      </c>
      <c r="H12" s="72">
        <f t="shared" si="1"/>
        <v>0</v>
      </c>
      <c r="I12" s="72">
        <f t="shared" si="2"/>
        <v>100000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7" ht="15" thickBot="1" x14ac:dyDescent="0.35">
      <c r="A13" s="69" t="s">
        <v>188</v>
      </c>
      <c r="B13" s="70" t="s">
        <v>192</v>
      </c>
      <c r="C13" s="69" t="s">
        <v>198</v>
      </c>
      <c r="D13" s="70" t="s">
        <v>208</v>
      </c>
      <c r="E13" s="71">
        <v>34000</v>
      </c>
      <c r="F13" s="71">
        <v>7000</v>
      </c>
      <c r="G13" s="71">
        <f t="shared" si="0"/>
        <v>41000</v>
      </c>
      <c r="H13" s="72">
        <f t="shared" si="1"/>
        <v>1045</v>
      </c>
      <c r="I13" s="72">
        <f t="shared" si="2"/>
        <v>39955</v>
      </c>
      <c r="J13" s="50"/>
      <c r="K13" s="50"/>
      <c r="L13" s="50"/>
      <c r="M13" s="50"/>
      <c r="N13" s="50"/>
      <c r="O13" s="50">
        <v>695</v>
      </c>
      <c r="P13" s="50"/>
      <c r="Q13" s="50">
        <v>350</v>
      </c>
      <c r="R13" s="50"/>
      <c r="S13" s="50"/>
      <c r="T13" s="50"/>
      <c r="U13" s="50"/>
      <c r="V13" s="50"/>
      <c r="W13" s="50"/>
      <c r="X13" s="50"/>
      <c r="Y13" s="50"/>
      <c r="Z13" s="50"/>
    </row>
    <row r="14" spans="1:27" ht="29.4" thickBot="1" x14ac:dyDescent="0.35">
      <c r="A14" s="69" t="s">
        <v>188</v>
      </c>
      <c r="B14" s="70" t="s">
        <v>192</v>
      </c>
      <c r="C14" s="69" t="s">
        <v>199</v>
      </c>
      <c r="D14" s="70" t="s">
        <v>209</v>
      </c>
      <c r="E14" s="71">
        <v>29000</v>
      </c>
      <c r="F14" s="71">
        <v>7000</v>
      </c>
      <c r="G14" s="71">
        <f t="shared" si="0"/>
        <v>36000</v>
      </c>
      <c r="H14" s="72">
        <f t="shared" si="1"/>
        <v>18837</v>
      </c>
      <c r="I14" s="72">
        <f t="shared" si="2"/>
        <v>17163</v>
      </c>
      <c r="J14" s="50"/>
      <c r="K14" s="50"/>
      <c r="L14" s="50"/>
      <c r="M14" s="50"/>
      <c r="N14" s="50"/>
      <c r="O14" s="50">
        <v>13165</v>
      </c>
      <c r="P14" s="50"/>
      <c r="Q14" s="50">
        <v>5672</v>
      </c>
      <c r="R14" s="50"/>
      <c r="S14" s="50"/>
      <c r="T14" s="50"/>
      <c r="U14" s="50"/>
      <c r="V14" s="50"/>
      <c r="W14" s="50"/>
      <c r="X14" s="50"/>
      <c r="Y14" s="50"/>
      <c r="Z14" s="50"/>
    </row>
    <row r="15" spans="1:27" ht="29.4" thickBot="1" x14ac:dyDescent="0.35">
      <c r="A15" s="69" t="s">
        <v>188</v>
      </c>
      <c r="B15" s="70" t="s">
        <v>192</v>
      </c>
      <c r="C15" s="69" t="s">
        <v>200</v>
      </c>
      <c r="D15" s="70" t="s">
        <v>210</v>
      </c>
      <c r="E15" s="71">
        <v>34000</v>
      </c>
      <c r="F15" s="71">
        <v>7000</v>
      </c>
      <c r="G15" s="71">
        <f t="shared" si="0"/>
        <v>41000</v>
      </c>
      <c r="H15" s="72">
        <f t="shared" si="1"/>
        <v>25092</v>
      </c>
      <c r="I15" s="72">
        <f t="shared" si="2"/>
        <v>15908</v>
      </c>
      <c r="J15" s="50"/>
      <c r="K15" s="50"/>
      <c r="L15" s="50"/>
      <c r="M15" s="50"/>
      <c r="N15" s="50"/>
      <c r="O15" s="50">
        <v>19231</v>
      </c>
      <c r="P15" s="50"/>
      <c r="Q15" s="50">
        <v>5861</v>
      </c>
      <c r="R15" s="50"/>
      <c r="S15" s="50"/>
      <c r="T15" s="50"/>
      <c r="U15" s="50"/>
      <c r="V15" s="50"/>
      <c r="W15" s="50"/>
      <c r="X15" s="50"/>
      <c r="Y15" s="50"/>
      <c r="Z15" s="50"/>
    </row>
    <row r="16" spans="1:27" ht="15" thickBot="1" x14ac:dyDescent="0.35">
      <c r="A16" s="73" t="s">
        <v>188</v>
      </c>
      <c r="B16" s="70" t="s">
        <v>192</v>
      </c>
      <c r="C16" s="73" t="s">
        <v>201</v>
      </c>
      <c r="D16" s="70" t="s">
        <v>211</v>
      </c>
      <c r="E16" s="71">
        <v>34000</v>
      </c>
      <c r="F16" s="71">
        <v>7000</v>
      </c>
      <c r="G16" s="71">
        <f t="shared" si="0"/>
        <v>41000</v>
      </c>
      <c r="H16" s="72">
        <f t="shared" si="1"/>
        <v>10130</v>
      </c>
      <c r="I16" s="72">
        <f t="shared" si="2"/>
        <v>30870</v>
      </c>
      <c r="J16" s="50"/>
      <c r="K16" s="50"/>
      <c r="L16" s="50"/>
      <c r="M16" s="50"/>
      <c r="N16" s="50"/>
      <c r="O16" s="50"/>
      <c r="P16" s="50"/>
      <c r="Q16" s="50">
        <v>10130</v>
      </c>
      <c r="R16" s="50"/>
      <c r="S16" s="50"/>
      <c r="T16" s="50"/>
      <c r="U16" s="50"/>
      <c r="V16" s="50"/>
      <c r="W16" s="50"/>
      <c r="X16" s="50"/>
      <c r="Y16" s="50"/>
      <c r="Z16" s="50"/>
    </row>
    <row r="17" spans="1:27" ht="43.8" thickBot="1" x14ac:dyDescent="0.35">
      <c r="A17" s="68" t="s">
        <v>140</v>
      </c>
      <c r="B17" s="70" t="s">
        <v>194</v>
      </c>
      <c r="C17" s="68" t="s">
        <v>203</v>
      </c>
      <c r="D17" s="70" t="s">
        <v>213</v>
      </c>
      <c r="E17" s="71">
        <v>80000</v>
      </c>
      <c r="F17" s="71">
        <v>18433</v>
      </c>
      <c r="G17" s="71">
        <f t="shared" si="0"/>
        <v>98433</v>
      </c>
      <c r="H17" s="72">
        <f t="shared" si="1"/>
        <v>33378</v>
      </c>
      <c r="I17" s="72">
        <f t="shared" si="2"/>
        <v>65055</v>
      </c>
      <c r="J17" s="50"/>
      <c r="K17" s="50"/>
      <c r="L17" s="50"/>
      <c r="M17" s="50"/>
      <c r="N17" s="50"/>
      <c r="O17" s="50"/>
      <c r="P17" s="50">
        <v>33378</v>
      </c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7" ht="15" thickBot="1" x14ac:dyDescent="0.35">
      <c r="A18" s="68" t="s">
        <v>41</v>
      </c>
      <c r="B18" s="53" t="s">
        <v>61</v>
      </c>
      <c r="C18" s="68" t="s">
        <v>204</v>
      </c>
      <c r="D18" s="53" t="s">
        <v>214</v>
      </c>
      <c r="E18" s="41">
        <v>80000</v>
      </c>
      <c r="F18" s="41">
        <v>20000</v>
      </c>
      <c r="G18" s="71">
        <f t="shared" si="0"/>
        <v>100000</v>
      </c>
      <c r="H18" s="41">
        <f t="shared" si="1"/>
        <v>46233</v>
      </c>
      <c r="I18" s="72">
        <f t="shared" si="2"/>
        <v>53767</v>
      </c>
      <c r="J18" s="52">
        <v>5302</v>
      </c>
      <c r="K18" s="52"/>
      <c r="L18" s="52"/>
      <c r="N18" s="52">
        <v>30136</v>
      </c>
      <c r="O18" s="52">
        <v>5493</v>
      </c>
      <c r="P18" s="52"/>
      <c r="Q18" s="52">
        <v>5302</v>
      </c>
      <c r="R18" s="52"/>
      <c r="S18" s="52"/>
      <c r="T18" s="52"/>
      <c r="U18" s="52"/>
      <c r="V18" s="52"/>
      <c r="W18" s="52"/>
      <c r="X18" s="52"/>
      <c r="Y18" s="52"/>
      <c r="Z18" s="52"/>
      <c r="AA18" s="51"/>
    </row>
    <row r="19" spans="1:27" ht="15" thickBot="1" x14ac:dyDescent="0.35">
      <c r="A19" s="69" t="s">
        <v>154</v>
      </c>
      <c r="B19" s="70" t="s">
        <v>191</v>
      </c>
      <c r="C19" s="69" t="s">
        <v>196</v>
      </c>
      <c r="D19" s="70" t="s">
        <v>206</v>
      </c>
      <c r="E19" s="71">
        <v>80000</v>
      </c>
      <c r="F19" s="71">
        <v>20000</v>
      </c>
      <c r="G19" s="71">
        <f t="shared" si="0"/>
        <v>100000</v>
      </c>
      <c r="H19" s="72">
        <f t="shared" si="1"/>
        <v>17909</v>
      </c>
      <c r="I19" s="72">
        <f t="shared" si="2"/>
        <v>82091</v>
      </c>
      <c r="J19" s="50">
        <v>2220</v>
      </c>
      <c r="K19" s="50"/>
      <c r="L19" s="50"/>
      <c r="M19" s="50"/>
      <c r="N19" s="50"/>
      <c r="O19" s="50">
        <v>7233</v>
      </c>
      <c r="P19" s="50"/>
      <c r="Q19" s="50">
        <v>8456</v>
      </c>
      <c r="R19" s="50"/>
      <c r="S19" s="50"/>
      <c r="T19" s="50"/>
      <c r="U19" s="50"/>
      <c r="V19" s="50"/>
      <c r="W19" s="50"/>
      <c r="X19" s="50"/>
      <c r="Y19" s="50"/>
      <c r="Z19" s="50"/>
    </row>
    <row r="20" spans="1:27" ht="29.4" thickBot="1" x14ac:dyDescent="0.35">
      <c r="A20" s="73" t="s">
        <v>188</v>
      </c>
      <c r="B20" s="70" t="s">
        <v>192</v>
      </c>
      <c r="C20" s="73" t="s">
        <v>202</v>
      </c>
      <c r="D20" s="70" t="s">
        <v>212</v>
      </c>
      <c r="E20" s="71">
        <v>34000</v>
      </c>
      <c r="F20" s="71">
        <v>7000</v>
      </c>
      <c r="G20" s="71">
        <f t="shared" si="0"/>
        <v>41000</v>
      </c>
      <c r="H20" s="72">
        <f t="shared" si="1"/>
        <v>12806</v>
      </c>
      <c r="I20" s="72">
        <f t="shared" si="2"/>
        <v>28194</v>
      </c>
      <c r="J20" s="50"/>
      <c r="K20" s="50"/>
      <c r="L20" s="50"/>
      <c r="M20" s="50"/>
      <c r="N20" s="50"/>
      <c r="O20" s="50">
        <v>7539</v>
      </c>
      <c r="P20" s="50"/>
      <c r="Q20" s="50">
        <v>5267</v>
      </c>
      <c r="R20" s="50"/>
      <c r="S20" s="50"/>
      <c r="T20" s="50"/>
      <c r="U20" s="50"/>
      <c r="V20" s="50"/>
      <c r="W20" s="50"/>
      <c r="X20" s="50"/>
      <c r="Y20" s="50"/>
      <c r="Z20" s="50"/>
    </row>
    <row r="21" spans="1:27" ht="15" thickBot="1" x14ac:dyDescent="0.35">
      <c r="A21" s="74"/>
      <c r="B21" s="75"/>
      <c r="C21" s="75"/>
      <c r="D21" s="75"/>
      <c r="E21" s="76"/>
      <c r="F21" s="76"/>
      <c r="G21" s="76"/>
      <c r="H21" s="76"/>
      <c r="I21" s="77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7" ht="15" thickBot="1" x14ac:dyDescent="0.35">
      <c r="A22" s="49" t="s">
        <v>56</v>
      </c>
      <c r="B22" s="49"/>
      <c r="C22" s="49"/>
      <c r="D22" s="49"/>
      <c r="E22" s="48">
        <f>SUM(E9:E20)</f>
        <v>879560</v>
      </c>
      <c r="F22" s="48">
        <f t="shared" ref="F22:H22" si="3">SUM(F9:F20)</f>
        <v>218464</v>
      </c>
      <c r="G22" s="48">
        <f t="shared" si="3"/>
        <v>1098024</v>
      </c>
      <c r="H22" s="48">
        <f t="shared" si="3"/>
        <v>274536</v>
      </c>
      <c r="I22" s="48">
        <f>SUM(I9:I20)</f>
        <v>823488</v>
      </c>
      <c r="J22" s="47">
        <f>SUM(J9:J20)</f>
        <v>7522</v>
      </c>
      <c r="K22" s="47">
        <f t="shared" ref="K22:AA22" si="4">SUM(K9:K20)</f>
        <v>0</v>
      </c>
      <c r="L22" s="47">
        <f t="shared" si="4"/>
        <v>0</v>
      </c>
      <c r="M22" s="47">
        <f t="shared" si="4"/>
        <v>0</v>
      </c>
      <c r="N22" s="47">
        <f t="shared" si="4"/>
        <v>30136</v>
      </c>
      <c r="O22" s="47">
        <f t="shared" si="4"/>
        <v>130244</v>
      </c>
      <c r="P22" s="47">
        <f t="shared" si="4"/>
        <v>33378</v>
      </c>
      <c r="Q22" s="47">
        <f t="shared" si="4"/>
        <v>73256</v>
      </c>
      <c r="R22" s="47">
        <f t="shared" si="4"/>
        <v>0</v>
      </c>
      <c r="S22" s="47">
        <f t="shared" si="4"/>
        <v>0</v>
      </c>
      <c r="T22" s="47">
        <f t="shared" si="4"/>
        <v>0</v>
      </c>
      <c r="U22" s="47">
        <f t="shared" si="4"/>
        <v>0</v>
      </c>
      <c r="V22" s="47">
        <f t="shared" si="4"/>
        <v>0</v>
      </c>
      <c r="W22" s="47">
        <f t="shared" si="4"/>
        <v>0</v>
      </c>
      <c r="X22" s="47">
        <f t="shared" si="4"/>
        <v>0</v>
      </c>
      <c r="Y22" s="47">
        <f t="shared" si="4"/>
        <v>0</v>
      </c>
      <c r="Z22" s="47">
        <f t="shared" si="4"/>
        <v>0</v>
      </c>
      <c r="AA22" s="47">
        <f t="shared" si="4"/>
        <v>0</v>
      </c>
    </row>
    <row r="23" spans="1:27" x14ac:dyDescent="0.3">
      <c r="E23" s="45"/>
      <c r="F23" s="45"/>
      <c r="G23" s="45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4"/>
    </row>
    <row r="24" spans="1:27" x14ac:dyDescent="0.3">
      <c r="E24" s="45"/>
      <c r="F24" s="45"/>
      <c r="G24" s="45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6"/>
      <c r="V24" s="43"/>
      <c r="W24" s="43"/>
      <c r="X24" s="43"/>
      <c r="Y24" s="43"/>
      <c r="Z24" s="43"/>
      <c r="AA24" s="44"/>
    </row>
    <row r="25" spans="1:27" x14ac:dyDescent="0.3">
      <c r="E25" s="45"/>
      <c r="F25" s="45"/>
      <c r="G25" s="45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</row>
    <row r="26" spans="1:27" x14ac:dyDescent="0.3">
      <c r="E26" s="45"/>
      <c r="F26" s="45"/>
      <c r="G26" s="4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x14ac:dyDescent="0.3">
      <c r="E27" s="45"/>
      <c r="F27" s="45"/>
      <c r="G27" s="4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x14ac:dyDescent="0.3">
      <c r="E28" s="45"/>
      <c r="F28" s="45"/>
      <c r="G28" s="4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4"/>
    </row>
    <row r="29" spans="1:27" x14ac:dyDescent="0.3">
      <c r="E29" s="45"/>
      <c r="F29" s="45"/>
      <c r="G29" s="4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4"/>
    </row>
    <row r="30" spans="1:27" x14ac:dyDescent="0.3">
      <c r="E30" s="45"/>
      <c r="F30" s="45"/>
      <c r="G30" s="4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x14ac:dyDescent="0.3">
      <c r="E31" s="45"/>
      <c r="F31" s="45"/>
      <c r="G31" s="4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4"/>
    </row>
    <row r="32" spans="1:27" x14ac:dyDescent="0.3">
      <c r="E32" s="45"/>
      <c r="F32" s="45"/>
      <c r="G32" s="4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</row>
    <row r="33" spans="5:26" x14ac:dyDescent="0.3">
      <c r="E33" s="45"/>
      <c r="F33" s="45"/>
      <c r="G33" s="4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5:26" x14ac:dyDescent="0.3">
      <c r="E34" s="45"/>
      <c r="F34" s="45"/>
      <c r="G34" s="45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5:26" x14ac:dyDescent="0.3">
      <c r="E35" s="45"/>
      <c r="F35" s="45"/>
      <c r="G35" s="45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5:26" x14ac:dyDescent="0.3">
      <c r="E36" s="45"/>
      <c r="F36" s="45"/>
      <c r="G36" s="45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5:26" x14ac:dyDescent="0.3"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5:26" x14ac:dyDescent="0.3"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5:26" x14ac:dyDescent="0.3"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5:26" x14ac:dyDescent="0.3"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5:26" x14ac:dyDescent="0.3"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5:26" x14ac:dyDescent="0.3"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5:26" x14ac:dyDescent="0.3"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5:26" x14ac:dyDescent="0.3"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5:26" x14ac:dyDescent="0.3"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5:26" x14ac:dyDescent="0.3"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5:26" x14ac:dyDescent="0.3"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5:26" x14ac:dyDescent="0.3"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0:26" x14ac:dyDescent="0.3"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0:26" x14ac:dyDescent="0.3"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0:26" x14ac:dyDescent="0.3"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0:26" x14ac:dyDescent="0.3"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0:26" x14ac:dyDescent="0.3"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0:26" x14ac:dyDescent="0.3"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0:26" x14ac:dyDescent="0.3"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0:26" x14ac:dyDescent="0.3"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0:26" x14ac:dyDescent="0.3"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0:26" x14ac:dyDescent="0.3"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0:26" x14ac:dyDescent="0.3"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0:26" x14ac:dyDescent="0.3"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0:26" x14ac:dyDescent="0.3"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0:26" x14ac:dyDescent="0.3"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0:26" x14ac:dyDescent="0.3"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0:26" x14ac:dyDescent="0.3"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0:26" x14ac:dyDescent="0.3"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0:26" x14ac:dyDescent="0.3"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0:26" x14ac:dyDescent="0.3"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0:26" x14ac:dyDescent="0.3"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0:26" x14ac:dyDescent="0.3"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0:26" x14ac:dyDescent="0.3"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0:26" x14ac:dyDescent="0.3"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0:26" x14ac:dyDescent="0.3"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0:26" x14ac:dyDescent="0.3"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0:26" x14ac:dyDescent="0.3"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0:26" x14ac:dyDescent="0.3"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0:26" x14ac:dyDescent="0.3"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0:26" x14ac:dyDescent="0.3"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0:26" x14ac:dyDescent="0.3"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0:26" x14ac:dyDescent="0.3"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0:26" x14ac:dyDescent="0.3"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0:26" x14ac:dyDescent="0.3"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0:26" x14ac:dyDescent="0.3"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0:26" x14ac:dyDescent="0.3"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0:26" x14ac:dyDescent="0.3"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0:26" x14ac:dyDescent="0.3"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0:26" x14ac:dyDescent="0.3"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0:26" x14ac:dyDescent="0.3"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0:26" x14ac:dyDescent="0.3"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0:26" x14ac:dyDescent="0.3"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0:26" x14ac:dyDescent="0.3"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0:26" x14ac:dyDescent="0.3"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0:26" x14ac:dyDescent="0.3"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0:26" x14ac:dyDescent="0.3"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0:26" x14ac:dyDescent="0.3"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0:26" x14ac:dyDescent="0.3"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0:26" x14ac:dyDescent="0.3"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0:26" x14ac:dyDescent="0.3"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0:26" x14ac:dyDescent="0.3"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0:26" x14ac:dyDescent="0.3"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0:26" x14ac:dyDescent="0.3"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0:26" x14ac:dyDescent="0.3"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0:26" x14ac:dyDescent="0.3"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0:26" x14ac:dyDescent="0.3"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0:26" x14ac:dyDescent="0.3"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0:26" x14ac:dyDescent="0.3"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0:26" x14ac:dyDescent="0.3"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0:26" x14ac:dyDescent="0.3"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0:26" x14ac:dyDescent="0.3"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0:26" x14ac:dyDescent="0.3"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0:26" x14ac:dyDescent="0.3"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0:26" x14ac:dyDescent="0.3"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0:26" x14ac:dyDescent="0.3"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0:26" x14ac:dyDescent="0.3"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0:26" x14ac:dyDescent="0.3"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0:26" x14ac:dyDescent="0.3"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0:26" x14ac:dyDescent="0.3"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0:26" x14ac:dyDescent="0.3"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0:26" x14ac:dyDescent="0.3"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0:26" x14ac:dyDescent="0.3"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0:26" x14ac:dyDescent="0.3"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0:26" x14ac:dyDescent="0.3"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0:26" x14ac:dyDescent="0.3"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0:26" x14ac:dyDescent="0.3"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0:26" x14ac:dyDescent="0.3"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0:26" x14ac:dyDescent="0.3"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0:26" x14ac:dyDescent="0.3"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0:26" x14ac:dyDescent="0.3"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0:26" x14ac:dyDescent="0.3"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0:26" x14ac:dyDescent="0.3"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</sheetData>
  <sheetProtection algorithmName="SHA-512" hashValue="6AprMkfDC4njxlcXrkayPG/wEZV1dKyx7pqi1NJsXGbryY9+vNGPuQfV9N1Zirv3Tm9gY6k7C3yhRMdmEkE9VQ==" saltValue="4tpVMixY58NliD3YA75nsw==" spinCount="100000" sheet="1" objects="1" scenarios="1"/>
  <printOptions horizontalCentered="1"/>
  <pageMargins left="0.7" right="0.7" top="0.75" bottom="0.75" header="0.3" footer="0.3"/>
  <pageSetup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5"/>
  <sheetViews>
    <sheetView workbookViewId="0">
      <pane xSplit="9" ySplit="8" topLeftCell="J32" activePane="bottomRight" state="frozen"/>
      <selection pane="topRight" activeCell="J1" sqref="J1"/>
      <selection pane="bottomLeft" activeCell="A9" sqref="A9"/>
      <selection pane="bottomRight" activeCell="H50" sqref="H50"/>
    </sheetView>
  </sheetViews>
  <sheetFormatPr defaultRowHeight="14.4" x14ac:dyDescent="0.3"/>
  <cols>
    <col min="1" max="1" width="8.88671875" style="42"/>
    <col min="2" max="2" width="37.5546875" style="42" customWidth="1"/>
    <col min="3" max="3" width="8.88671875" style="42"/>
    <col min="4" max="4" width="35.6640625" style="42" customWidth="1"/>
    <col min="5" max="5" width="14.21875" style="42" customWidth="1"/>
    <col min="6" max="6" width="14.44140625" style="42" customWidth="1"/>
    <col min="7" max="7" width="15" style="42" customWidth="1"/>
    <col min="8" max="8" width="15.21875" style="42" customWidth="1"/>
    <col min="9" max="9" width="14.44140625" style="42" customWidth="1"/>
    <col min="10" max="27" width="12" style="42" customWidth="1"/>
    <col min="28" max="16384" width="8.88671875" style="42"/>
  </cols>
  <sheetData>
    <row r="1" spans="1:27" ht="21" x14ac:dyDescent="0.4">
      <c r="A1" s="61" t="s">
        <v>0</v>
      </c>
      <c r="B1" s="57"/>
      <c r="C1" s="60" t="s">
        <v>230</v>
      </c>
      <c r="D1" s="62"/>
      <c r="E1" s="62"/>
      <c r="F1" s="62"/>
      <c r="G1" s="62"/>
      <c r="H1" s="57"/>
      <c r="I1" s="57"/>
      <c r="J1" s="62"/>
      <c r="K1" s="62"/>
      <c r="L1" s="60" t="s">
        <v>181</v>
      </c>
      <c r="M1" s="60"/>
      <c r="N1" s="60"/>
      <c r="O1" s="61"/>
      <c r="P1" s="61"/>
      <c r="Q1" s="59"/>
      <c r="R1" s="60" t="s">
        <v>181</v>
      </c>
      <c r="S1" s="62"/>
      <c r="T1" s="62"/>
      <c r="U1" s="60"/>
      <c r="V1" s="60"/>
      <c r="W1" s="61"/>
      <c r="X1" s="61"/>
      <c r="Y1" s="60" t="s">
        <v>181</v>
      </c>
      <c r="Z1" s="60"/>
      <c r="AA1" s="61"/>
    </row>
    <row r="2" spans="1:27" ht="21" x14ac:dyDescent="0.4">
      <c r="A2" s="61" t="s">
        <v>2</v>
      </c>
      <c r="B2" s="57"/>
      <c r="C2" s="60" t="s">
        <v>3</v>
      </c>
      <c r="D2" s="62"/>
      <c r="E2" s="62"/>
      <c r="F2" s="62"/>
      <c r="G2" s="62"/>
      <c r="H2" s="57"/>
      <c r="I2" s="57"/>
      <c r="J2" s="62"/>
      <c r="K2" s="62"/>
      <c r="L2" s="64" t="s">
        <v>186</v>
      </c>
      <c r="M2" s="60"/>
      <c r="N2" s="60"/>
      <c r="O2" s="61"/>
      <c r="P2" s="61"/>
      <c r="Q2" s="59"/>
      <c r="R2" s="64" t="s">
        <v>186</v>
      </c>
      <c r="S2" s="62"/>
      <c r="T2" s="62"/>
      <c r="U2" s="60"/>
      <c r="V2" s="60"/>
      <c r="W2" s="61"/>
      <c r="X2" s="61"/>
      <c r="Y2" s="64" t="s">
        <v>186</v>
      </c>
      <c r="Z2" s="60"/>
      <c r="AA2" s="61"/>
    </row>
    <row r="3" spans="1:27" ht="15.6" x14ac:dyDescent="0.3">
      <c r="A3" s="63" t="s">
        <v>4</v>
      </c>
      <c r="B3" s="57"/>
      <c r="C3" s="64">
        <v>5010</v>
      </c>
      <c r="D3" s="62"/>
      <c r="E3" s="62"/>
      <c r="F3" s="62"/>
      <c r="G3" s="62"/>
      <c r="H3" s="57"/>
      <c r="I3" s="57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ht="18" x14ac:dyDescent="0.35">
      <c r="A4" s="63" t="s">
        <v>5</v>
      </c>
      <c r="B4" s="57"/>
      <c r="C4" s="64" t="s">
        <v>57</v>
      </c>
      <c r="D4" s="62"/>
      <c r="E4" s="65"/>
      <c r="F4" s="65"/>
      <c r="G4" s="65"/>
      <c r="H4" s="57"/>
      <c r="I4" s="57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ht="15.6" x14ac:dyDescent="0.3">
      <c r="A5" s="63" t="s">
        <v>6</v>
      </c>
      <c r="B5" s="57"/>
      <c r="C5" s="63" t="s">
        <v>139</v>
      </c>
      <c r="D5" s="62"/>
      <c r="E5" s="56"/>
      <c r="F5" s="56"/>
      <c r="G5" s="56"/>
      <c r="H5" s="57"/>
      <c r="I5" s="57"/>
      <c r="J5" s="58"/>
      <c r="K5" s="58"/>
      <c r="L5" s="58"/>
      <c r="M5" s="58"/>
      <c r="N5" s="58"/>
      <c r="O5" s="56"/>
      <c r="P5" s="56"/>
      <c r="Q5" s="56"/>
      <c r="R5" s="56"/>
      <c r="S5" s="56"/>
      <c r="T5" s="56"/>
      <c r="U5" s="56"/>
      <c r="V5" s="56"/>
      <c r="W5" s="56"/>
      <c r="X5" s="56"/>
      <c r="Y5" s="58"/>
      <c r="Z5" s="58"/>
      <c r="AA5" s="56"/>
    </row>
    <row r="6" spans="1:27" ht="15.6" x14ac:dyDescent="0.3">
      <c r="A6" s="63" t="s">
        <v>7</v>
      </c>
      <c r="B6" s="57"/>
      <c r="C6" s="63" t="s">
        <v>8</v>
      </c>
      <c r="D6" s="62"/>
      <c r="E6" s="56"/>
      <c r="F6" s="56"/>
      <c r="G6" s="56"/>
      <c r="H6" s="57"/>
      <c r="I6" s="57"/>
      <c r="J6" s="58"/>
      <c r="K6" s="58"/>
      <c r="L6" s="58"/>
      <c r="M6" s="58"/>
      <c r="N6" s="58"/>
      <c r="O6" s="56"/>
      <c r="P6" s="56"/>
      <c r="Q6" s="56"/>
      <c r="R6" s="56"/>
      <c r="S6" s="56"/>
      <c r="T6" s="56"/>
      <c r="U6" s="56"/>
      <c r="V6" s="56"/>
      <c r="W6" s="56"/>
      <c r="X6" s="56"/>
      <c r="Y6" s="58"/>
      <c r="Z6" s="58"/>
      <c r="AA6" s="56"/>
    </row>
    <row r="7" spans="1:27" ht="15" thickBot="1" x14ac:dyDescent="0.35">
      <c r="A7" s="57"/>
      <c r="B7" s="57"/>
      <c r="C7" s="57"/>
      <c r="D7" s="57"/>
      <c r="E7" s="57"/>
      <c r="F7" s="57"/>
      <c r="G7" s="57"/>
      <c r="H7" s="57"/>
      <c r="I7" s="57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:27" ht="29.4" thickBot="1" x14ac:dyDescent="0.35">
      <c r="A8" s="54" t="s">
        <v>9</v>
      </c>
      <c r="B8" s="55" t="s">
        <v>10</v>
      </c>
      <c r="C8" s="55" t="s">
        <v>11</v>
      </c>
      <c r="D8" s="55" t="s">
        <v>12</v>
      </c>
      <c r="E8" s="54" t="s">
        <v>182</v>
      </c>
      <c r="F8" s="54" t="s">
        <v>183</v>
      </c>
      <c r="G8" s="54" t="s">
        <v>13</v>
      </c>
      <c r="H8" s="54" t="s">
        <v>14</v>
      </c>
      <c r="I8" s="66" t="s">
        <v>15</v>
      </c>
      <c r="J8" s="67" t="s">
        <v>16</v>
      </c>
      <c r="K8" s="54" t="s">
        <v>17</v>
      </c>
      <c r="L8" s="67" t="s">
        <v>18</v>
      </c>
      <c r="M8" s="54" t="s">
        <v>19</v>
      </c>
      <c r="N8" s="67" t="s">
        <v>20</v>
      </c>
      <c r="O8" s="54" t="s">
        <v>21</v>
      </c>
      <c r="P8" s="54" t="s">
        <v>22</v>
      </c>
      <c r="Q8" s="54" t="s">
        <v>23</v>
      </c>
      <c r="R8" s="54" t="s">
        <v>24</v>
      </c>
      <c r="S8" s="54" t="s">
        <v>25</v>
      </c>
      <c r="T8" s="54" t="s">
        <v>26</v>
      </c>
      <c r="U8" s="54" t="s">
        <v>27</v>
      </c>
      <c r="V8" s="67" t="s">
        <v>28</v>
      </c>
      <c r="W8" s="54" t="s">
        <v>29</v>
      </c>
      <c r="X8" s="54" t="s">
        <v>30</v>
      </c>
      <c r="Y8" s="54" t="s">
        <v>88</v>
      </c>
      <c r="Z8" s="67" t="s">
        <v>89</v>
      </c>
      <c r="AA8" s="54" t="s">
        <v>32</v>
      </c>
    </row>
    <row r="9" spans="1:27" ht="15" thickBot="1" x14ac:dyDescent="0.35">
      <c r="A9" s="78" t="s">
        <v>154</v>
      </c>
      <c r="B9" s="79" t="s">
        <v>191</v>
      </c>
      <c r="C9" s="78" t="s">
        <v>154</v>
      </c>
      <c r="D9" s="79" t="s">
        <v>263</v>
      </c>
      <c r="E9" s="82">
        <v>82968</v>
      </c>
      <c r="F9" s="82">
        <f>VLOOKUP(C9,'[1]EASI DISTRICT D&amp;L'!$C$9:$I$53,7,FALSE)</f>
        <v>10028</v>
      </c>
      <c r="G9" s="71">
        <f>E9+F9</f>
        <v>92996</v>
      </c>
      <c r="H9" s="72">
        <f>SUM(J9:Z9)</f>
        <v>22478</v>
      </c>
      <c r="I9" s="72">
        <f>G9-H9</f>
        <v>70518</v>
      </c>
      <c r="J9" s="87"/>
      <c r="K9" s="88"/>
      <c r="L9" s="88"/>
      <c r="M9" s="88"/>
      <c r="N9" s="88"/>
      <c r="O9" s="88">
        <v>9780</v>
      </c>
      <c r="P9" s="88"/>
      <c r="Q9" s="88">
        <f>11081+1617</f>
        <v>12698</v>
      </c>
      <c r="R9" s="88"/>
      <c r="S9" s="88"/>
      <c r="T9" s="88"/>
      <c r="U9" s="88"/>
      <c r="V9" s="88"/>
      <c r="W9" s="88"/>
      <c r="X9" s="88"/>
      <c r="Y9" s="88"/>
      <c r="Z9" s="88"/>
      <c r="AA9" s="89"/>
    </row>
    <row r="10" spans="1:27" ht="15" thickBot="1" x14ac:dyDescent="0.35">
      <c r="A10" s="78" t="s">
        <v>260</v>
      </c>
      <c r="B10" s="79" t="s">
        <v>294</v>
      </c>
      <c r="C10" s="78" t="s">
        <v>231</v>
      </c>
      <c r="D10" s="79" t="s">
        <v>264</v>
      </c>
      <c r="E10" s="82">
        <v>224141</v>
      </c>
      <c r="F10" s="82">
        <f>VLOOKUP(C10,'[1]EASI DISTRICT D&amp;L'!$C$9:$I$53,7,FALSE)</f>
        <v>34860</v>
      </c>
      <c r="G10" s="71">
        <f>E10+F10</f>
        <v>259001</v>
      </c>
      <c r="H10" s="72">
        <f>SUM(J10:Z10)</f>
        <v>110347</v>
      </c>
      <c r="I10" s="72">
        <f>G10-H10</f>
        <v>148654</v>
      </c>
      <c r="J10" s="90"/>
      <c r="K10" s="91"/>
      <c r="L10" s="91"/>
      <c r="M10" s="91"/>
      <c r="N10" s="91">
        <v>70161</v>
      </c>
      <c r="O10" s="91">
        <v>4037</v>
      </c>
      <c r="P10" s="91"/>
      <c r="Q10" s="91"/>
      <c r="R10" s="91">
        <v>36149</v>
      </c>
      <c r="S10" s="91"/>
      <c r="T10" s="91"/>
      <c r="U10" s="91"/>
      <c r="V10" s="91"/>
      <c r="W10" s="91"/>
      <c r="X10" s="91"/>
      <c r="Y10" s="91"/>
      <c r="Z10" s="91"/>
      <c r="AA10" s="92"/>
    </row>
    <row r="11" spans="1:27" ht="29.4" thickBot="1" x14ac:dyDescent="0.35">
      <c r="A11" s="78" t="s">
        <v>140</v>
      </c>
      <c r="B11" s="79" t="s">
        <v>194</v>
      </c>
      <c r="C11" s="78" t="s">
        <v>232</v>
      </c>
      <c r="D11" s="79" t="s">
        <v>265</v>
      </c>
      <c r="E11" s="82">
        <v>7631</v>
      </c>
      <c r="F11" s="82">
        <f>VLOOKUP(C11,'[1]EASI DISTRICT D&amp;L'!$C$9:$I$53,7,FALSE)</f>
        <v>11779</v>
      </c>
      <c r="G11" s="71">
        <f>E11+F11</f>
        <v>19410</v>
      </c>
      <c r="H11" s="72">
        <f>SUM(J11:Z11)</f>
        <v>0</v>
      </c>
      <c r="I11" s="72">
        <f>G11-H11</f>
        <v>19410</v>
      </c>
      <c r="J11" s="90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</row>
    <row r="12" spans="1:27" ht="29.4" thickBot="1" x14ac:dyDescent="0.35">
      <c r="A12" s="78" t="s">
        <v>140</v>
      </c>
      <c r="B12" s="79" t="s">
        <v>194</v>
      </c>
      <c r="C12" s="78" t="s">
        <v>233</v>
      </c>
      <c r="D12" s="79" t="s">
        <v>266</v>
      </c>
      <c r="E12" s="82">
        <v>9946</v>
      </c>
      <c r="F12" s="82">
        <f>VLOOKUP(C12,'[1]EASI DISTRICT D&amp;L'!$C$9:$I$53,7,FALSE)</f>
        <v>10479</v>
      </c>
      <c r="G12" s="71">
        <f>E12+F12</f>
        <v>20425</v>
      </c>
      <c r="H12" s="72">
        <f>SUM(J12:Z12)</f>
        <v>0</v>
      </c>
      <c r="I12" s="72">
        <f>G12-H12</f>
        <v>20425</v>
      </c>
      <c r="J12" s="90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1:27" ht="29.4" thickBot="1" x14ac:dyDescent="0.35">
      <c r="A13" s="78" t="s">
        <v>140</v>
      </c>
      <c r="B13" s="79" t="s">
        <v>194</v>
      </c>
      <c r="C13" s="78" t="s">
        <v>234</v>
      </c>
      <c r="D13" s="79" t="s">
        <v>267</v>
      </c>
      <c r="E13" s="82">
        <v>9946</v>
      </c>
      <c r="F13" s="82">
        <f>VLOOKUP(C13,'[1]EASI DISTRICT D&amp;L'!$C$9:$I$53,7,FALSE)</f>
        <v>10479</v>
      </c>
      <c r="G13" s="71">
        <f>E13+F13</f>
        <v>20425</v>
      </c>
      <c r="H13" s="72">
        <f>SUM(J13:Z13)</f>
        <v>0</v>
      </c>
      <c r="I13" s="72">
        <f>G13-H13</f>
        <v>20425</v>
      </c>
      <c r="J13" s="90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2"/>
    </row>
    <row r="14" spans="1:27" ht="29.4" thickBot="1" x14ac:dyDescent="0.35">
      <c r="A14" s="78" t="s">
        <v>140</v>
      </c>
      <c r="B14" s="79" t="s">
        <v>194</v>
      </c>
      <c r="C14" s="78" t="s">
        <v>235</v>
      </c>
      <c r="D14" s="79" t="s">
        <v>268</v>
      </c>
      <c r="E14" s="82">
        <v>9946</v>
      </c>
      <c r="F14" s="82">
        <f>VLOOKUP(C14,'[1]EASI DISTRICT D&amp;L'!$C$9:$I$53,7,FALSE)</f>
        <v>14645</v>
      </c>
      <c r="G14" s="71">
        <f>E14+F14</f>
        <v>24591</v>
      </c>
      <c r="H14" s="72">
        <f>SUM(J14:Z14)</f>
        <v>0</v>
      </c>
      <c r="I14" s="72">
        <f>G14-H14</f>
        <v>24591</v>
      </c>
      <c r="J14" s="95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7"/>
    </row>
    <row r="15" spans="1:27" ht="29.4" thickBot="1" x14ac:dyDescent="0.35">
      <c r="A15" s="79" t="s">
        <v>140</v>
      </c>
      <c r="B15" s="79" t="s">
        <v>194</v>
      </c>
      <c r="C15" s="79" t="s">
        <v>140</v>
      </c>
      <c r="D15" s="79" t="s">
        <v>141</v>
      </c>
      <c r="E15" s="83">
        <v>644444</v>
      </c>
      <c r="F15" s="82">
        <f>VLOOKUP(C15,'[1]EASI DISTRICT D&amp;L'!$C$9:$I$53,7,FALSE)</f>
        <v>8046</v>
      </c>
      <c r="G15" s="84">
        <f>E15+F15</f>
        <v>652490</v>
      </c>
      <c r="H15" s="85">
        <f>SUM(J15:Z15)</f>
        <v>0</v>
      </c>
      <c r="I15" s="85">
        <f>G15-H15</f>
        <v>652490</v>
      </c>
      <c r="J15" s="93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2"/>
    </row>
    <row r="16" spans="1:27" ht="29.4" thickBot="1" x14ac:dyDescent="0.35">
      <c r="A16" s="78" t="s">
        <v>140</v>
      </c>
      <c r="B16" s="79" t="s">
        <v>194</v>
      </c>
      <c r="C16" s="78" t="s">
        <v>236</v>
      </c>
      <c r="D16" s="79" t="s">
        <v>269</v>
      </c>
      <c r="E16" s="82">
        <v>14908</v>
      </c>
      <c r="F16" s="82">
        <f>VLOOKUP(C16,'[1]EASI DISTRICT D&amp;L'!$C$9:$I$53,7,FALSE)</f>
        <v>2491</v>
      </c>
      <c r="G16" s="71">
        <f>E16+F16</f>
        <v>17399</v>
      </c>
      <c r="H16" s="72">
        <f>SUM(J16:Z16)</f>
        <v>0</v>
      </c>
      <c r="I16" s="72">
        <f>G16-H16</f>
        <v>17399</v>
      </c>
      <c r="J16" s="90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</row>
    <row r="17" spans="1:30" ht="15" thickBot="1" x14ac:dyDescent="0.35">
      <c r="A17" s="74" t="s">
        <v>140</v>
      </c>
      <c r="B17" s="75" t="s">
        <v>194</v>
      </c>
      <c r="C17" s="75" t="s">
        <v>237</v>
      </c>
      <c r="D17" s="80" t="s">
        <v>270</v>
      </c>
      <c r="E17" s="82">
        <v>130979</v>
      </c>
      <c r="F17" s="82">
        <f>VLOOKUP(C17,'[1]EASI DISTRICT D&amp;L'!$C$9:$I$53,7,FALSE)</f>
        <v>0</v>
      </c>
      <c r="G17" s="71">
        <f>E17+F17</f>
        <v>130979</v>
      </c>
      <c r="H17" s="72">
        <f>SUM(J17:Z17)</f>
        <v>22479</v>
      </c>
      <c r="I17" s="72">
        <f>G17-H17</f>
        <v>108500</v>
      </c>
      <c r="J17" s="90"/>
      <c r="K17" s="91"/>
      <c r="L17" s="91"/>
      <c r="M17" s="91"/>
      <c r="N17" s="91"/>
      <c r="O17" s="91"/>
      <c r="P17" s="91">
        <v>22479</v>
      </c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2"/>
    </row>
    <row r="18" spans="1:30" ht="15" thickBot="1" x14ac:dyDescent="0.35">
      <c r="A18" s="78" t="s">
        <v>140</v>
      </c>
      <c r="B18" s="78" t="s">
        <v>194</v>
      </c>
      <c r="C18" s="78" t="s">
        <v>217</v>
      </c>
      <c r="D18" s="79" t="s">
        <v>225</v>
      </c>
      <c r="E18" s="82">
        <v>14908</v>
      </c>
      <c r="F18" s="82">
        <f>VLOOKUP(C18,'[1]EASI DISTRICT D&amp;L'!$C$9:$I$53,7,FALSE)</f>
        <v>2491</v>
      </c>
      <c r="G18" s="71">
        <f>E18+F18</f>
        <v>17399</v>
      </c>
      <c r="H18" s="72">
        <f>SUM(J18:Z18)</f>
        <v>0</v>
      </c>
      <c r="I18" s="72">
        <f>G18-H18</f>
        <v>17399</v>
      </c>
      <c r="J18" s="98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6"/>
      <c r="AC18" s="6"/>
      <c r="AD18" s="6"/>
    </row>
    <row r="19" spans="1:30" ht="29.4" thickBot="1" x14ac:dyDescent="0.35">
      <c r="A19" s="79" t="s">
        <v>140</v>
      </c>
      <c r="B19" s="79" t="s">
        <v>194</v>
      </c>
      <c r="C19" s="79" t="s">
        <v>238</v>
      </c>
      <c r="D19" s="79" t="s">
        <v>271</v>
      </c>
      <c r="E19" s="82">
        <v>7631</v>
      </c>
      <c r="F19" s="82">
        <f>VLOOKUP(C19,'[1]EASI DISTRICT D&amp;L'!$C$9:$I$53,7,FALSE)</f>
        <v>5879</v>
      </c>
      <c r="G19" s="71">
        <f>E19+F19</f>
        <v>13510</v>
      </c>
      <c r="H19" s="72">
        <f>SUM(J19:Z19)</f>
        <v>0</v>
      </c>
      <c r="I19" s="72">
        <f>G19-H19</f>
        <v>13510</v>
      </c>
      <c r="J19" s="93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100"/>
    </row>
    <row r="20" spans="1:30" ht="29.4" thickBot="1" x14ac:dyDescent="0.35">
      <c r="A20" s="79" t="s">
        <v>140</v>
      </c>
      <c r="B20" s="79" t="s">
        <v>194</v>
      </c>
      <c r="C20" s="79" t="s">
        <v>239</v>
      </c>
      <c r="D20" s="79" t="s">
        <v>272</v>
      </c>
      <c r="E20" s="82">
        <v>130979</v>
      </c>
      <c r="F20" s="82">
        <f>VLOOKUP(C20,'[1]EASI DISTRICT D&amp;L'!$C$9:$I$53,7,FALSE)</f>
        <v>0</v>
      </c>
      <c r="G20" s="71">
        <f>E20+F20</f>
        <v>130979</v>
      </c>
      <c r="H20" s="72">
        <f>SUM(J20:Z20)</f>
        <v>18681</v>
      </c>
      <c r="I20" s="72">
        <f>G20-H20</f>
        <v>112298</v>
      </c>
      <c r="J20" s="93"/>
      <c r="K20" s="94"/>
      <c r="L20" s="94"/>
      <c r="M20" s="94"/>
      <c r="N20" s="94"/>
      <c r="O20" s="94"/>
      <c r="P20" s="94">
        <v>18681</v>
      </c>
      <c r="Q20" s="94"/>
      <c r="R20" s="94"/>
      <c r="S20" s="94"/>
      <c r="T20" s="94"/>
      <c r="U20" s="101"/>
      <c r="V20" s="94"/>
      <c r="W20" s="94"/>
      <c r="X20" s="94"/>
      <c r="Y20" s="94"/>
      <c r="Z20" s="94"/>
      <c r="AA20" s="100"/>
    </row>
    <row r="21" spans="1:30" ht="29.4" thickBot="1" x14ac:dyDescent="0.35">
      <c r="A21" s="79" t="s">
        <v>140</v>
      </c>
      <c r="B21" s="79" t="s">
        <v>194</v>
      </c>
      <c r="C21" s="79" t="s">
        <v>240</v>
      </c>
      <c r="D21" s="79" t="s">
        <v>273</v>
      </c>
      <c r="E21" s="82">
        <v>9946</v>
      </c>
      <c r="F21" s="82">
        <f>VLOOKUP(C21,'[1]EASI DISTRICT D&amp;L'!$C$9:$I$53,7,FALSE)</f>
        <v>4579</v>
      </c>
      <c r="G21" s="71">
        <f>E21+F21</f>
        <v>14525</v>
      </c>
      <c r="H21" s="72">
        <f>SUM(J21:Z21)</f>
        <v>0</v>
      </c>
      <c r="I21" s="72">
        <f>G21-H21</f>
        <v>14525</v>
      </c>
      <c r="J21" s="93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100"/>
    </row>
    <row r="22" spans="1:30" ht="29.4" thickBot="1" x14ac:dyDescent="0.35">
      <c r="A22" s="79" t="s">
        <v>140</v>
      </c>
      <c r="B22" s="79" t="s">
        <v>194</v>
      </c>
      <c r="C22" s="79" t="s">
        <v>241</v>
      </c>
      <c r="D22" s="79" t="s">
        <v>274</v>
      </c>
      <c r="E22" s="82">
        <v>7631</v>
      </c>
      <c r="F22" s="82">
        <f>VLOOKUP(C22,'[1]EASI DISTRICT D&amp;L'!$C$9:$I$53,7,FALSE)</f>
        <v>5879</v>
      </c>
      <c r="G22" s="71">
        <f>E22+F22</f>
        <v>13510</v>
      </c>
      <c r="H22" s="72">
        <f>SUM(J22:Z22)</f>
        <v>0</v>
      </c>
      <c r="I22" s="72">
        <f>G22-H22</f>
        <v>13510</v>
      </c>
      <c r="J22" s="93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100"/>
    </row>
    <row r="23" spans="1:30" ht="29.4" thickBot="1" x14ac:dyDescent="0.35">
      <c r="A23" s="79" t="s">
        <v>140</v>
      </c>
      <c r="B23" s="79" t="s">
        <v>194</v>
      </c>
      <c r="C23" s="79" t="s">
        <v>242</v>
      </c>
      <c r="D23" s="79" t="s">
        <v>275</v>
      </c>
      <c r="E23" s="82">
        <v>130979</v>
      </c>
      <c r="F23" s="82">
        <f>VLOOKUP(C23,'[1]EASI DISTRICT D&amp;L'!$C$9:$I$53,7,FALSE)</f>
        <v>0</v>
      </c>
      <c r="G23" s="71">
        <f>E23+F23</f>
        <v>130979</v>
      </c>
      <c r="H23" s="72">
        <f>SUM(J23:Z23)</f>
        <v>20167</v>
      </c>
      <c r="I23" s="72">
        <f>G23-H23</f>
        <v>110812</v>
      </c>
      <c r="J23" s="93"/>
      <c r="K23" s="94"/>
      <c r="L23" s="94"/>
      <c r="M23" s="94"/>
      <c r="N23" s="94"/>
      <c r="O23" s="94"/>
      <c r="P23" s="94">
        <v>20167</v>
      </c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100"/>
    </row>
    <row r="24" spans="1:30" ht="29.4" thickBot="1" x14ac:dyDescent="0.35">
      <c r="A24" s="79" t="s">
        <v>140</v>
      </c>
      <c r="B24" s="79" t="s">
        <v>194</v>
      </c>
      <c r="C24" s="79" t="s">
        <v>243</v>
      </c>
      <c r="D24" s="79" t="s">
        <v>276</v>
      </c>
      <c r="E24" s="82">
        <v>7631</v>
      </c>
      <c r="F24" s="82">
        <f>VLOOKUP(C24,'[1]EASI DISTRICT D&amp;L'!$C$9:$I$53,7,FALSE)</f>
        <v>11779</v>
      </c>
      <c r="G24" s="71">
        <f>E24+F24</f>
        <v>19410</v>
      </c>
      <c r="H24" s="72">
        <f>SUM(J24:Z24)</f>
        <v>0</v>
      </c>
      <c r="I24" s="72">
        <f>G24-H24</f>
        <v>19410</v>
      </c>
      <c r="J24" s="93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100"/>
    </row>
    <row r="25" spans="1:30" ht="29.4" thickBot="1" x14ac:dyDescent="0.35">
      <c r="A25" s="79" t="s">
        <v>140</v>
      </c>
      <c r="B25" s="79" t="s">
        <v>194</v>
      </c>
      <c r="C25" s="79" t="s">
        <v>244</v>
      </c>
      <c r="D25" s="79" t="s">
        <v>277</v>
      </c>
      <c r="E25" s="82">
        <v>9946</v>
      </c>
      <c r="F25" s="82">
        <f>VLOOKUP(C25,'[1]EASI DISTRICT D&amp;L'!$C$9:$I$53,7,FALSE)</f>
        <v>4579</v>
      </c>
      <c r="G25" s="71">
        <f>E25+F25</f>
        <v>14525</v>
      </c>
      <c r="H25" s="72">
        <f>SUM(J25:Z25)</f>
        <v>0</v>
      </c>
      <c r="I25" s="72">
        <f>G25-H25</f>
        <v>14525</v>
      </c>
      <c r="J25" s="93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100"/>
    </row>
    <row r="26" spans="1:30" ht="29.4" thickBot="1" x14ac:dyDescent="0.35">
      <c r="A26" s="79" t="s">
        <v>140</v>
      </c>
      <c r="B26" s="79" t="s">
        <v>194</v>
      </c>
      <c r="C26" s="79" t="s">
        <v>220</v>
      </c>
      <c r="D26" s="79" t="s">
        <v>228</v>
      </c>
      <c r="E26" s="82">
        <v>7631</v>
      </c>
      <c r="F26" s="82">
        <f>VLOOKUP(C26,'[1]EASI DISTRICT D&amp;L'!$C$9:$I$53,7,FALSE)</f>
        <v>5879</v>
      </c>
      <c r="G26" s="71">
        <f>E26+F26</f>
        <v>13510</v>
      </c>
      <c r="H26" s="72">
        <f>SUM(J26:Z26)</f>
        <v>0</v>
      </c>
      <c r="I26" s="72">
        <f>G26-H26</f>
        <v>13510</v>
      </c>
      <c r="J26" s="93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100"/>
    </row>
    <row r="27" spans="1:30" ht="29.4" thickBot="1" x14ac:dyDescent="0.35">
      <c r="A27" s="79" t="s">
        <v>140</v>
      </c>
      <c r="B27" s="79" t="s">
        <v>194</v>
      </c>
      <c r="C27" s="79" t="s">
        <v>245</v>
      </c>
      <c r="D27" s="79" t="s">
        <v>278</v>
      </c>
      <c r="E27" s="82">
        <v>7631</v>
      </c>
      <c r="F27" s="82">
        <f>VLOOKUP(C27,'[1]EASI DISTRICT D&amp;L'!$C$9:$I$53,7,FALSE)</f>
        <v>15945</v>
      </c>
      <c r="G27" s="71">
        <f>E27+F27</f>
        <v>23576</v>
      </c>
      <c r="H27" s="72">
        <f>SUM(J27:Z27)</f>
        <v>0</v>
      </c>
      <c r="I27" s="72">
        <f>G27-H27</f>
        <v>23576</v>
      </c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100"/>
    </row>
    <row r="28" spans="1:30" ht="29.4" thickBot="1" x14ac:dyDescent="0.35">
      <c r="A28" s="79" t="s">
        <v>140</v>
      </c>
      <c r="B28" s="79" t="s">
        <v>194</v>
      </c>
      <c r="C28" s="79" t="s">
        <v>246</v>
      </c>
      <c r="D28" s="79" t="s">
        <v>279</v>
      </c>
      <c r="E28" s="82">
        <v>14908</v>
      </c>
      <c r="F28" s="82">
        <f>VLOOKUP(C28,'[1]EASI DISTRICT D&amp;L'!$C$9:$I$53,7,FALSE)</f>
        <v>12557</v>
      </c>
      <c r="G28" s="71">
        <f>E28+F28</f>
        <v>27465</v>
      </c>
      <c r="H28" s="72">
        <f>SUM(J28:Z28)</f>
        <v>0</v>
      </c>
      <c r="I28" s="72">
        <f>G28-H28</f>
        <v>27465</v>
      </c>
      <c r="J28" s="93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100"/>
    </row>
    <row r="29" spans="1:30" ht="29.4" thickBot="1" x14ac:dyDescent="0.35">
      <c r="A29" s="79" t="s">
        <v>140</v>
      </c>
      <c r="B29" s="79" t="s">
        <v>194</v>
      </c>
      <c r="C29" s="79" t="s">
        <v>247</v>
      </c>
      <c r="D29" s="79" t="s">
        <v>280</v>
      </c>
      <c r="E29" s="82">
        <v>14908</v>
      </c>
      <c r="F29" s="82">
        <f>VLOOKUP(C29,'[1]EASI DISTRICT D&amp;L'!$C$9:$I$53,7,FALSE)</f>
        <v>12557</v>
      </c>
      <c r="G29" s="71">
        <f>E29+F29</f>
        <v>27465</v>
      </c>
      <c r="H29" s="72">
        <f>SUM(J29:Z29)</f>
        <v>0</v>
      </c>
      <c r="I29" s="72">
        <f>G29-H29</f>
        <v>27465</v>
      </c>
      <c r="J29" s="93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2"/>
    </row>
    <row r="30" spans="1:30" ht="29.4" thickBot="1" x14ac:dyDescent="0.35">
      <c r="A30" s="79" t="s">
        <v>140</v>
      </c>
      <c r="B30" s="79" t="s">
        <v>194</v>
      </c>
      <c r="C30" s="79" t="s">
        <v>248</v>
      </c>
      <c r="D30" s="79" t="s">
        <v>281</v>
      </c>
      <c r="E30" s="82">
        <v>14908</v>
      </c>
      <c r="F30" s="82">
        <f>VLOOKUP(C30,'[1]EASI DISTRICT D&amp;L'!$C$9:$I$53,7,FALSE)</f>
        <v>8046</v>
      </c>
      <c r="G30" s="71">
        <f>E30+F30</f>
        <v>22954</v>
      </c>
      <c r="H30" s="72">
        <f>SUM(J30:Z30)</f>
        <v>0</v>
      </c>
      <c r="I30" s="72">
        <f>G30-H30</f>
        <v>22954</v>
      </c>
      <c r="J30" s="93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2"/>
    </row>
    <row r="31" spans="1:30" ht="29.4" thickBot="1" x14ac:dyDescent="0.35">
      <c r="A31" s="79" t="s">
        <v>140</v>
      </c>
      <c r="B31" s="79" t="s">
        <v>194</v>
      </c>
      <c r="C31" s="79" t="s">
        <v>249</v>
      </c>
      <c r="D31" s="79" t="s">
        <v>282</v>
      </c>
      <c r="E31" s="82">
        <v>7631</v>
      </c>
      <c r="F31" s="82">
        <f>VLOOKUP(C31,'[1]EASI DISTRICT D&amp;L'!$C$9:$I$53,7,FALSE)</f>
        <v>2491</v>
      </c>
      <c r="G31" s="71">
        <f>E31+F31</f>
        <v>10122</v>
      </c>
      <c r="H31" s="72">
        <f>SUM(J31:Z31)</f>
        <v>0</v>
      </c>
      <c r="I31" s="72">
        <f>G31-H31</f>
        <v>10122</v>
      </c>
      <c r="J31" s="93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2"/>
    </row>
    <row r="32" spans="1:30" ht="29.4" thickBot="1" x14ac:dyDescent="0.35">
      <c r="A32" s="79" t="s">
        <v>140</v>
      </c>
      <c r="B32" s="79" t="s">
        <v>194</v>
      </c>
      <c r="C32" s="79" t="s">
        <v>146</v>
      </c>
      <c r="D32" s="79" t="s">
        <v>283</v>
      </c>
      <c r="E32" s="83">
        <v>7631</v>
      </c>
      <c r="F32" s="82">
        <f>VLOOKUP(C32,'[1]EASI DISTRICT D&amp;L'!$C$9:$I$53,7,FALSE)</f>
        <v>18981</v>
      </c>
      <c r="G32" s="84">
        <f>E32+F32</f>
        <v>26612</v>
      </c>
      <c r="H32" s="85">
        <f>SUM(J32:Z32)</f>
        <v>0</v>
      </c>
      <c r="I32" s="85">
        <f>G32-H32</f>
        <v>26612</v>
      </c>
      <c r="J32" s="93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2"/>
    </row>
    <row r="33" spans="1:27" ht="15" thickBot="1" x14ac:dyDescent="0.35">
      <c r="A33" s="79" t="s">
        <v>261</v>
      </c>
      <c r="B33" s="79" t="s">
        <v>295</v>
      </c>
      <c r="C33" s="79" t="s">
        <v>250</v>
      </c>
      <c r="D33" s="79" t="s">
        <v>284</v>
      </c>
      <c r="E33" s="83">
        <v>25550</v>
      </c>
      <c r="F33" s="82">
        <f>VLOOKUP(C33,'[1]EASI DISTRICT D&amp;L'!$C$9:$I$53,7,FALSE)</f>
        <v>9814</v>
      </c>
      <c r="G33" s="84">
        <f>E33+F33</f>
        <v>35364</v>
      </c>
      <c r="H33" s="85">
        <f>SUM(J33:Z33)</f>
        <v>0</v>
      </c>
      <c r="I33" s="85">
        <f>G33-H33</f>
        <v>35364</v>
      </c>
      <c r="J33" s="93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2"/>
    </row>
    <row r="34" spans="1:27" ht="15" thickBot="1" x14ac:dyDescent="0.35">
      <c r="A34" s="79" t="s">
        <v>104</v>
      </c>
      <c r="B34" s="79" t="s">
        <v>108</v>
      </c>
      <c r="C34" s="79" t="s">
        <v>104</v>
      </c>
      <c r="D34" s="79" t="s">
        <v>108</v>
      </c>
      <c r="E34" s="83">
        <v>12250</v>
      </c>
      <c r="F34" s="82">
        <f>VLOOKUP(C34,'[1]EASI DISTRICT D&amp;L'!$C$9:$I$53,7,FALSE)</f>
        <v>24563</v>
      </c>
      <c r="G34" s="84">
        <f>E34+F34</f>
        <v>36813</v>
      </c>
      <c r="H34" s="85">
        <f>SUM(J34:Z34)</f>
        <v>0</v>
      </c>
      <c r="I34" s="85">
        <f>G34-H34</f>
        <v>36813</v>
      </c>
      <c r="J34" s="93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2"/>
    </row>
    <row r="35" spans="1:27" ht="15" thickBot="1" x14ac:dyDescent="0.35">
      <c r="A35" s="79" t="s">
        <v>41</v>
      </c>
      <c r="B35" s="79" t="s">
        <v>61</v>
      </c>
      <c r="C35" s="79" t="s">
        <v>41</v>
      </c>
      <c r="D35" s="79" t="s">
        <v>61</v>
      </c>
      <c r="E35" s="83">
        <v>503586</v>
      </c>
      <c r="F35" s="82">
        <f>VLOOKUP(C35,'[1]EASI DISTRICT D&amp;L'!$C$9:$I$53,7,FALSE)</f>
        <v>584031</v>
      </c>
      <c r="G35" s="84">
        <f>E35+F35</f>
        <v>1087617</v>
      </c>
      <c r="H35" s="85">
        <f>SUM(J35:Z35)</f>
        <v>185597</v>
      </c>
      <c r="I35" s="85">
        <f>G35-H35</f>
        <v>902020</v>
      </c>
      <c r="J35" s="93"/>
      <c r="K35" s="94"/>
      <c r="L35" s="94"/>
      <c r="M35" s="94"/>
      <c r="N35" s="94">
        <v>89713</v>
      </c>
      <c r="O35" s="94"/>
      <c r="P35" s="94"/>
      <c r="Q35" s="94">
        <v>38516</v>
      </c>
      <c r="R35" s="94">
        <v>57368</v>
      </c>
      <c r="S35" s="94"/>
      <c r="T35" s="94"/>
      <c r="U35" s="94"/>
      <c r="V35" s="94"/>
      <c r="W35" s="94"/>
      <c r="X35" s="94"/>
      <c r="Y35" s="94"/>
      <c r="Z35" s="94"/>
      <c r="AA35" s="92"/>
    </row>
    <row r="36" spans="1:27" ht="15" thickBot="1" x14ac:dyDescent="0.35">
      <c r="A36" s="79" t="s">
        <v>262</v>
      </c>
      <c r="B36" s="79" t="s">
        <v>296</v>
      </c>
      <c r="C36" s="79" t="s">
        <v>251</v>
      </c>
      <c r="D36" s="79" t="s">
        <v>285</v>
      </c>
      <c r="E36" s="83">
        <v>48286</v>
      </c>
      <c r="F36" s="82">
        <f>VLOOKUP(C36,'[1]EASI DISTRICT D&amp;L'!$C$9:$I$53,7,FALSE)</f>
        <v>22555</v>
      </c>
      <c r="G36" s="84">
        <f>E36+F36</f>
        <v>70841</v>
      </c>
      <c r="H36" s="85">
        <f>SUM(J36:Z36)</f>
        <v>9710</v>
      </c>
      <c r="I36" s="85">
        <f>G36-H36</f>
        <v>61131</v>
      </c>
      <c r="J36" s="93"/>
      <c r="K36" s="94"/>
      <c r="L36" s="94"/>
      <c r="M36" s="94"/>
      <c r="N36" s="94"/>
      <c r="O36" s="94"/>
      <c r="P36" s="94"/>
      <c r="Q36" s="94">
        <v>9710</v>
      </c>
      <c r="R36" s="94"/>
      <c r="S36" s="94"/>
      <c r="T36" s="94"/>
      <c r="U36" s="94"/>
      <c r="V36" s="94"/>
      <c r="W36" s="94"/>
      <c r="X36" s="94"/>
      <c r="Y36" s="94"/>
      <c r="Z36" s="94"/>
      <c r="AA36" s="92"/>
    </row>
    <row r="37" spans="1:27" ht="15" thickBot="1" x14ac:dyDescent="0.35">
      <c r="A37" s="79" t="s">
        <v>262</v>
      </c>
      <c r="B37" s="79" t="s">
        <v>296</v>
      </c>
      <c r="C37" s="79" t="s">
        <v>252</v>
      </c>
      <c r="D37" s="79" t="s">
        <v>286</v>
      </c>
      <c r="E37" s="83">
        <v>46793</v>
      </c>
      <c r="F37" s="82">
        <f>VLOOKUP(C37,'[1]EASI DISTRICT D&amp;L'!$C$9:$I$53,7,FALSE)</f>
        <v>25979</v>
      </c>
      <c r="G37" s="84">
        <f>E37+F37</f>
        <v>72772</v>
      </c>
      <c r="H37" s="85">
        <f>SUM(J37:Z37)</f>
        <v>17620</v>
      </c>
      <c r="I37" s="85">
        <f>G37-H37</f>
        <v>55152</v>
      </c>
      <c r="J37" s="93"/>
      <c r="K37" s="94"/>
      <c r="L37" s="94"/>
      <c r="M37" s="94"/>
      <c r="N37" s="94"/>
      <c r="O37" s="94"/>
      <c r="P37" s="94"/>
      <c r="Q37" s="94">
        <v>17620</v>
      </c>
      <c r="R37" s="94"/>
      <c r="S37" s="94"/>
      <c r="T37" s="94"/>
      <c r="U37" s="94"/>
      <c r="V37" s="94"/>
      <c r="W37" s="94"/>
      <c r="X37" s="94"/>
      <c r="Y37" s="94"/>
      <c r="Z37" s="94"/>
      <c r="AA37" s="92"/>
    </row>
    <row r="38" spans="1:27" ht="15" thickBot="1" x14ac:dyDescent="0.35">
      <c r="A38" s="79" t="s">
        <v>262</v>
      </c>
      <c r="B38" s="79" t="s">
        <v>296</v>
      </c>
      <c r="C38" s="79" t="s">
        <v>253</v>
      </c>
      <c r="D38" s="79" t="s">
        <v>287</v>
      </c>
      <c r="E38" s="83">
        <v>36781</v>
      </c>
      <c r="F38" s="82">
        <f>VLOOKUP(C38,'[1]EASI DISTRICT D&amp;L'!$C$9:$I$53,7,FALSE)</f>
        <v>46505</v>
      </c>
      <c r="G38" s="84">
        <f>E38+F38</f>
        <v>83286</v>
      </c>
      <c r="H38" s="85">
        <f>SUM(J38:Z38)</f>
        <v>0</v>
      </c>
      <c r="I38" s="85">
        <f>G38-H38</f>
        <v>83286</v>
      </c>
      <c r="J38" s="93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2"/>
    </row>
    <row r="39" spans="1:27" ht="15" thickBot="1" x14ac:dyDescent="0.35">
      <c r="A39" s="79" t="s">
        <v>262</v>
      </c>
      <c r="B39" s="79" t="s">
        <v>296</v>
      </c>
      <c r="C39" s="79" t="s">
        <v>254</v>
      </c>
      <c r="D39" s="79" t="s">
        <v>288</v>
      </c>
      <c r="E39" s="83">
        <v>23416</v>
      </c>
      <c r="F39" s="82">
        <f>VLOOKUP(C39,'[1]EASI DISTRICT D&amp;L'!$C$9:$I$53,7,FALSE)</f>
        <v>18377</v>
      </c>
      <c r="G39" s="84">
        <f>E39+F39</f>
        <v>41793</v>
      </c>
      <c r="H39" s="85">
        <f>SUM(J39:Z39)</f>
        <v>14850</v>
      </c>
      <c r="I39" s="85">
        <f>G39-H39</f>
        <v>26943</v>
      </c>
      <c r="J39" s="93"/>
      <c r="K39" s="94"/>
      <c r="L39" s="94"/>
      <c r="M39" s="94"/>
      <c r="N39" s="94"/>
      <c r="O39" s="94"/>
      <c r="P39" s="94"/>
      <c r="Q39" s="94">
        <v>14850</v>
      </c>
      <c r="R39" s="94"/>
      <c r="S39" s="94"/>
      <c r="T39" s="94"/>
      <c r="U39" s="94"/>
      <c r="V39" s="94"/>
      <c r="W39" s="94"/>
      <c r="X39" s="94"/>
      <c r="Y39" s="94"/>
      <c r="Z39" s="94"/>
      <c r="AA39" s="92"/>
    </row>
    <row r="40" spans="1:27" ht="15" thickBot="1" x14ac:dyDescent="0.35">
      <c r="A40" s="79" t="s">
        <v>262</v>
      </c>
      <c r="B40" s="79" t="s">
        <v>296</v>
      </c>
      <c r="C40" s="79" t="s">
        <v>255</v>
      </c>
      <c r="D40" s="79" t="s">
        <v>289</v>
      </c>
      <c r="E40" s="83">
        <v>43420</v>
      </c>
      <c r="F40" s="82">
        <f>VLOOKUP(C40,'[1]EASI DISTRICT D&amp;L'!$C$9:$I$53,7,FALSE)</f>
        <v>41538</v>
      </c>
      <c r="G40" s="84">
        <f>E40+F40</f>
        <v>84958</v>
      </c>
      <c r="H40" s="85">
        <f>SUM(J40:Z40)</f>
        <v>25291</v>
      </c>
      <c r="I40" s="85">
        <f>G40-H40</f>
        <v>59667</v>
      </c>
      <c r="J40" s="93"/>
      <c r="K40" s="94"/>
      <c r="L40" s="94"/>
      <c r="M40" s="94"/>
      <c r="N40" s="94"/>
      <c r="O40" s="94"/>
      <c r="P40" s="94"/>
      <c r="Q40" s="94">
        <v>25291</v>
      </c>
      <c r="R40" s="94"/>
      <c r="S40" s="94"/>
      <c r="T40" s="94"/>
      <c r="U40" s="94"/>
      <c r="V40" s="94"/>
      <c r="W40" s="94"/>
      <c r="X40" s="94"/>
      <c r="Y40" s="94"/>
      <c r="Z40" s="94"/>
      <c r="AA40" s="92"/>
    </row>
    <row r="41" spans="1:27" ht="15" thickBot="1" x14ac:dyDescent="0.35">
      <c r="A41" s="79" t="s">
        <v>262</v>
      </c>
      <c r="B41" s="79" t="s">
        <v>296</v>
      </c>
      <c r="C41" s="79" t="s">
        <v>256</v>
      </c>
      <c r="D41" s="79" t="s">
        <v>290</v>
      </c>
      <c r="E41" s="83">
        <v>28994</v>
      </c>
      <c r="F41" s="82">
        <f>VLOOKUP(C41,'[1]EASI DISTRICT D&amp;L'!$C$9:$I$53,7,FALSE)</f>
        <v>68951</v>
      </c>
      <c r="G41" s="84">
        <f>E41+F41</f>
        <v>97945</v>
      </c>
      <c r="H41" s="85">
        <f>SUM(J41:Z41)</f>
        <v>12099</v>
      </c>
      <c r="I41" s="85">
        <f>G41-H41</f>
        <v>85846</v>
      </c>
      <c r="J41" s="93"/>
      <c r="K41" s="94"/>
      <c r="L41" s="94"/>
      <c r="M41" s="94"/>
      <c r="N41" s="94"/>
      <c r="O41" s="94"/>
      <c r="P41" s="94"/>
      <c r="Q41" s="94">
        <v>12099</v>
      </c>
      <c r="R41" s="94"/>
      <c r="S41" s="94"/>
      <c r="T41" s="94"/>
      <c r="U41" s="94"/>
      <c r="V41" s="94"/>
      <c r="W41" s="94"/>
      <c r="X41" s="94"/>
      <c r="Y41" s="94"/>
      <c r="Z41" s="94"/>
      <c r="AA41" s="92"/>
    </row>
    <row r="42" spans="1:27" ht="15" thickBot="1" x14ac:dyDescent="0.35">
      <c r="A42" s="79" t="s">
        <v>262</v>
      </c>
      <c r="B42" s="79" t="s">
        <v>296</v>
      </c>
      <c r="C42" s="79" t="s">
        <v>257</v>
      </c>
      <c r="D42" s="79" t="s">
        <v>291</v>
      </c>
      <c r="E42" s="83">
        <v>66267</v>
      </c>
      <c r="F42" s="82">
        <f>VLOOKUP(C42,'[1]EASI DISTRICT D&amp;L'!$C$9:$I$53,7,FALSE)</f>
        <v>7463</v>
      </c>
      <c r="G42" s="84">
        <f>E42+F42</f>
        <v>73730</v>
      </c>
      <c r="H42" s="85">
        <f>SUM(J42:Z42)</f>
        <v>55495</v>
      </c>
      <c r="I42" s="85">
        <f>G42-H42</f>
        <v>18235</v>
      </c>
      <c r="J42" s="93"/>
      <c r="K42" s="94"/>
      <c r="L42" s="94"/>
      <c r="M42" s="94"/>
      <c r="N42" s="94"/>
      <c r="O42" s="94"/>
      <c r="P42" s="94"/>
      <c r="Q42" s="94">
        <v>55495</v>
      </c>
      <c r="R42" s="94"/>
      <c r="S42" s="94"/>
      <c r="T42" s="94"/>
      <c r="U42" s="94"/>
      <c r="V42" s="94"/>
      <c r="W42" s="94"/>
      <c r="X42" s="94"/>
      <c r="Y42" s="94"/>
      <c r="Z42" s="94"/>
      <c r="AA42" s="92"/>
    </row>
    <row r="43" spans="1:27" ht="15" thickBot="1" x14ac:dyDescent="0.35">
      <c r="A43" s="79" t="s">
        <v>163</v>
      </c>
      <c r="B43" s="79" t="s">
        <v>165</v>
      </c>
      <c r="C43" s="79" t="s">
        <v>163</v>
      </c>
      <c r="D43" s="79" t="s">
        <v>165</v>
      </c>
      <c r="E43" s="83">
        <v>126000</v>
      </c>
      <c r="F43" s="82">
        <f>VLOOKUP(C43,'[1]EASI DISTRICT D&amp;L'!$C$9:$I$53,7,FALSE)</f>
        <v>125040</v>
      </c>
      <c r="G43" s="84">
        <f>E43+F43</f>
        <v>251040</v>
      </c>
      <c r="H43" s="85">
        <f>SUM(J43:Z43)</f>
        <v>34979</v>
      </c>
      <c r="I43" s="85">
        <f>G43-H43</f>
        <v>216061</v>
      </c>
      <c r="J43" s="93"/>
      <c r="K43" s="94"/>
      <c r="L43" s="94"/>
      <c r="M43" s="94"/>
      <c r="N43" s="94">
        <v>16785</v>
      </c>
      <c r="O43" s="94"/>
      <c r="P43" s="94"/>
      <c r="Q43" s="94">
        <v>2034</v>
      </c>
      <c r="R43" s="94">
        <v>16160</v>
      </c>
      <c r="S43" s="94"/>
      <c r="T43" s="94"/>
      <c r="U43" s="94"/>
      <c r="V43" s="94"/>
      <c r="W43" s="94"/>
      <c r="X43" s="94"/>
      <c r="Y43" s="94"/>
      <c r="Z43" s="94"/>
      <c r="AA43" s="92"/>
    </row>
    <row r="44" spans="1:27" ht="15" thickBot="1" x14ac:dyDescent="0.35">
      <c r="A44" s="79" t="s">
        <v>163</v>
      </c>
      <c r="B44" s="79" t="s">
        <v>165</v>
      </c>
      <c r="C44" s="79" t="s">
        <v>258</v>
      </c>
      <c r="D44" s="79" t="s">
        <v>292</v>
      </c>
      <c r="E44" s="83">
        <v>30000</v>
      </c>
      <c r="F44" s="82">
        <f>VLOOKUP(C44,'[1]EASI DISTRICT D&amp;L'!$C$9:$I$53,7,FALSE)</f>
        <v>30000</v>
      </c>
      <c r="G44" s="84">
        <f>E44+F44</f>
        <v>60000</v>
      </c>
      <c r="H44" s="85">
        <f>SUM(J44:Z44)</f>
        <v>2127</v>
      </c>
      <c r="I44" s="85">
        <f>G44-H44</f>
        <v>57873</v>
      </c>
      <c r="J44" s="93"/>
      <c r="K44" s="94"/>
      <c r="L44" s="94"/>
      <c r="M44" s="94"/>
      <c r="N44" s="94">
        <v>2127</v>
      </c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2"/>
    </row>
    <row r="45" spans="1:27" ht="15" thickBot="1" x14ac:dyDescent="0.35">
      <c r="A45" s="79" t="s">
        <v>163</v>
      </c>
      <c r="B45" s="79" t="s">
        <v>165</v>
      </c>
      <c r="C45" s="79" t="s">
        <v>259</v>
      </c>
      <c r="D45" s="79" t="s">
        <v>293</v>
      </c>
      <c r="E45" s="83">
        <v>19558</v>
      </c>
      <c r="F45" s="82">
        <f>VLOOKUP(C45,'[1]EASI DISTRICT D&amp;L'!$C$9:$I$53,7,FALSE)</f>
        <v>16818</v>
      </c>
      <c r="G45" s="84">
        <f>E45+F45</f>
        <v>36376</v>
      </c>
      <c r="H45" s="85">
        <f>SUM(J45:Z45)</f>
        <v>11217</v>
      </c>
      <c r="I45" s="85">
        <f>G45-H45</f>
        <v>25159</v>
      </c>
      <c r="J45" s="93"/>
      <c r="K45" s="94"/>
      <c r="L45" s="94"/>
      <c r="M45" s="94"/>
      <c r="N45" s="94">
        <f>3644</f>
        <v>3644</v>
      </c>
      <c r="O45" s="94">
        <v>2397</v>
      </c>
      <c r="P45" s="94"/>
      <c r="Q45" s="102">
        <v>2331</v>
      </c>
      <c r="R45" s="94">
        <v>2845</v>
      </c>
      <c r="S45" s="94"/>
      <c r="T45" s="94"/>
      <c r="U45" s="94"/>
      <c r="V45" s="94"/>
      <c r="W45" s="94"/>
      <c r="X45" s="94"/>
      <c r="Y45" s="94"/>
      <c r="Z45" s="94"/>
      <c r="AA45" s="92"/>
    </row>
    <row r="46" spans="1:27" ht="15" thickBot="1" x14ac:dyDescent="0.35">
      <c r="A46" s="79" t="s">
        <v>105</v>
      </c>
      <c r="B46" s="79" t="s">
        <v>109</v>
      </c>
      <c r="C46" s="79" t="s">
        <v>105</v>
      </c>
      <c r="D46" s="79" t="s">
        <v>109</v>
      </c>
      <c r="E46" s="83">
        <v>75000</v>
      </c>
      <c r="F46" s="82">
        <f>VLOOKUP(C46,'[1]EASI DISTRICT D&amp;L'!$C$9:$I$53,7,FALSE)</f>
        <v>7219</v>
      </c>
      <c r="G46" s="84">
        <f>E46+F46</f>
        <v>82219</v>
      </c>
      <c r="H46" s="85">
        <f>SUM(J46:Z46)</f>
        <v>6000</v>
      </c>
      <c r="I46" s="85">
        <f>G46-H46</f>
        <v>76219</v>
      </c>
      <c r="J46" s="93"/>
      <c r="K46" s="94"/>
      <c r="L46" s="94"/>
      <c r="M46" s="94"/>
      <c r="N46" s="94"/>
      <c r="O46" s="94">
        <v>6000</v>
      </c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2"/>
    </row>
    <row r="47" spans="1:27" ht="15" thickBot="1" x14ac:dyDescent="0.35">
      <c r="A47" s="108">
        <v>3050</v>
      </c>
      <c r="B47" s="79" t="s">
        <v>299</v>
      </c>
      <c r="C47" s="108">
        <v>6582</v>
      </c>
      <c r="D47" s="79" t="s">
        <v>299</v>
      </c>
      <c r="E47" s="83">
        <v>52563</v>
      </c>
      <c r="F47" s="82">
        <v>0</v>
      </c>
      <c r="G47" s="84">
        <v>52563</v>
      </c>
      <c r="H47" s="85">
        <f>SUM(J47:Z47)</f>
        <v>35822</v>
      </c>
      <c r="I47" s="85">
        <v>52563</v>
      </c>
      <c r="J47" s="109"/>
      <c r="K47" s="109"/>
      <c r="L47" s="109"/>
      <c r="M47" s="109"/>
      <c r="N47" s="109"/>
      <c r="O47" s="109"/>
      <c r="P47" s="109"/>
      <c r="Q47" s="109"/>
      <c r="R47" s="109">
        <v>35822</v>
      </c>
      <c r="S47" s="109"/>
      <c r="T47" s="109"/>
      <c r="U47" s="109"/>
      <c r="V47" s="109"/>
      <c r="W47" s="109"/>
      <c r="X47" s="109"/>
      <c r="Y47" s="109"/>
      <c r="Z47" s="109"/>
      <c r="AA47" s="110"/>
    </row>
    <row r="48" spans="1:27" x14ac:dyDescent="0.3">
      <c r="A48" s="103"/>
      <c r="B48" s="104"/>
      <c r="C48" s="105"/>
      <c r="D48" s="104"/>
      <c r="E48" s="106"/>
      <c r="F48" s="106"/>
      <c r="G48" s="106"/>
      <c r="H48" s="107"/>
      <c r="I48" s="106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7" x14ac:dyDescent="0.3">
      <c r="A49" s="81" t="s">
        <v>297</v>
      </c>
      <c r="B49" s="81"/>
      <c r="C49" s="81"/>
      <c r="D49" s="81"/>
      <c r="E49" s="86">
        <f>SUM(E9:E47)</f>
        <v>2668272</v>
      </c>
      <c r="F49" s="86">
        <f>SUM(F9:F47)</f>
        <v>1243302</v>
      </c>
      <c r="G49" s="86">
        <f>SUM(E49:F49)</f>
        <v>3911574</v>
      </c>
      <c r="H49" s="86">
        <f>SUM(H9:H47)</f>
        <v>604959</v>
      </c>
      <c r="I49" s="86">
        <f>SUM(I9:I47)</f>
        <v>3342437</v>
      </c>
      <c r="J49" s="86">
        <f t="shared" ref="J49:AA49" si="0">SUM(J9:J47)</f>
        <v>0</v>
      </c>
      <c r="K49" s="86">
        <f t="shared" si="0"/>
        <v>0</v>
      </c>
      <c r="L49" s="86">
        <f t="shared" si="0"/>
        <v>0</v>
      </c>
      <c r="M49" s="86">
        <f t="shared" si="0"/>
        <v>0</v>
      </c>
      <c r="N49" s="86">
        <f t="shared" si="0"/>
        <v>182430</v>
      </c>
      <c r="O49" s="86">
        <f t="shared" si="0"/>
        <v>22214</v>
      </c>
      <c r="P49" s="86">
        <f t="shared" si="0"/>
        <v>61327</v>
      </c>
      <c r="Q49" s="86">
        <f t="shared" si="0"/>
        <v>190644</v>
      </c>
      <c r="R49" s="86">
        <f t="shared" si="0"/>
        <v>148344</v>
      </c>
      <c r="S49" s="86">
        <f t="shared" si="0"/>
        <v>0</v>
      </c>
      <c r="T49" s="86">
        <f t="shared" si="0"/>
        <v>0</v>
      </c>
      <c r="U49" s="86">
        <f t="shared" si="0"/>
        <v>0</v>
      </c>
      <c r="V49" s="86">
        <f t="shared" si="0"/>
        <v>0</v>
      </c>
      <c r="W49" s="86">
        <f t="shared" si="0"/>
        <v>0</v>
      </c>
      <c r="X49" s="86">
        <f t="shared" si="0"/>
        <v>0</v>
      </c>
      <c r="Y49" s="86">
        <f t="shared" si="0"/>
        <v>0</v>
      </c>
      <c r="Z49" s="86">
        <f t="shared" si="0"/>
        <v>0</v>
      </c>
      <c r="AA49" s="86">
        <f t="shared" si="0"/>
        <v>0</v>
      </c>
    </row>
    <row r="50" spans="1:27" x14ac:dyDescent="0.3"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7" x14ac:dyDescent="0.3"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7" x14ac:dyDescent="0.3"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7" x14ac:dyDescent="0.3"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7" x14ac:dyDescent="0.3"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7" x14ac:dyDescent="0.3"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7" x14ac:dyDescent="0.3"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7" x14ac:dyDescent="0.3"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7" x14ac:dyDescent="0.3"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7" x14ac:dyDescent="0.3"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7" x14ac:dyDescent="0.3"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7" x14ac:dyDescent="0.3"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7" x14ac:dyDescent="0.3"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7" x14ac:dyDescent="0.3"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7" x14ac:dyDescent="0.3"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0:26" x14ac:dyDescent="0.3"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0:26" x14ac:dyDescent="0.3"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0:26" x14ac:dyDescent="0.3"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0:26" x14ac:dyDescent="0.3"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0:26" x14ac:dyDescent="0.3"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0:26" x14ac:dyDescent="0.3"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0:26" x14ac:dyDescent="0.3"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0:26" x14ac:dyDescent="0.3"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0:26" x14ac:dyDescent="0.3"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0:26" x14ac:dyDescent="0.3"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0:26" x14ac:dyDescent="0.3"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0:26" x14ac:dyDescent="0.3"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0:26" x14ac:dyDescent="0.3"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0:26" x14ac:dyDescent="0.3"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0:26" x14ac:dyDescent="0.3"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0:26" x14ac:dyDescent="0.3"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0:26" x14ac:dyDescent="0.3"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0:26" x14ac:dyDescent="0.3"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0:26" x14ac:dyDescent="0.3"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0:26" x14ac:dyDescent="0.3"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0:26" x14ac:dyDescent="0.3"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0:26" x14ac:dyDescent="0.3"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0:26" x14ac:dyDescent="0.3"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0:26" x14ac:dyDescent="0.3"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0:26" x14ac:dyDescent="0.3"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0:26" x14ac:dyDescent="0.3"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0:26" x14ac:dyDescent="0.3"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0:26" x14ac:dyDescent="0.3"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0:26" x14ac:dyDescent="0.3"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0:26" x14ac:dyDescent="0.3"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0:26" x14ac:dyDescent="0.3"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0:26" x14ac:dyDescent="0.3"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0:26" x14ac:dyDescent="0.3"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0:26" x14ac:dyDescent="0.3"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0:26" x14ac:dyDescent="0.3"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0:26" x14ac:dyDescent="0.3"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0:26" x14ac:dyDescent="0.3"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0:26" x14ac:dyDescent="0.3"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0:26" x14ac:dyDescent="0.3"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0:26" x14ac:dyDescent="0.3"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0:26" x14ac:dyDescent="0.3"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0:26" x14ac:dyDescent="0.3"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0:26" x14ac:dyDescent="0.3"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0:26" x14ac:dyDescent="0.3"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0:26" x14ac:dyDescent="0.3"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0:26" x14ac:dyDescent="0.3"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0:26" x14ac:dyDescent="0.3"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0:26" x14ac:dyDescent="0.3"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0:26" x14ac:dyDescent="0.3"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0:26" x14ac:dyDescent="0.3"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0:26" x14ac:dyDescent="0.3"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0:26" x14ac:dyDescent="0.3"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0:26" x14ac:dyDescent="0.3"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0:26" x14ac:dyDescent="0.3"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0:26" x14ac:dyDescent="0.3"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0:26" x14ac:dyDescent="0.3"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0:26" x14ac:dyDescent="0.3"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0:26" x14ac:dyDescent="0.3"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0:26" x14ac:dyDescent="0.3"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0:26" x14ac:dyDescent="0.3"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0:26" x14ac:dyDescent="0.3"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</sheetData>
  <sheetProtection password="DC61" sheet="1" objects="1" scenarios="1"/>
  <autoFilter ref="A8:AD46">
    <sortState ref="A9:AD47">
      <sortCondition ref="A8:A46"/>
    </sortState>
  </autoFilter>
  <dataValidations count="1">
    <dataValidation type="list" allowBlank="1" showInputMessage="1" showErrorMessage="1" sqref="C9:C10 C12:C16">
      <formula1>INDIRECT($A9)</formula1>
    </dataValidation>
  </dataValidations>
  <printOptions horizontalCentered="1"/>
  <pageMargins left="0.7" right="0.7" top="0.75" bottom="0.75" header="0.3" footer="0.3"/>
  <pageSetup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J122"/>
  <sheetViews>
    <sheetView workbookViewId="0">
      <pane xSplit="7" ySplit="8" topLeftCell="O9" activePane="bottomRight" state="frozen"/>
      <selection activeCell="D27" sqref="D27"/>
      <selection pane="topRight" activeCell="D27" sqref="D27"/>
      <selection pane="bottomLeft" activeCell="D27" sqref="D27"/>
      <selection pane="bottomRight" activeCell="O10" sqref="O10"/>
    </sheetView>
  </sheetViews>
  <sheetFormatPr defaultColWidth="9.109375" defaultRowHeight="14.4" x14ac:dyDescent="0.3"/>
  <cols>
    <col min="1" max="1" width="9.109375" style="6"/>
    <col min="2" max="2" width="32.109375" style="6" customWidth="1"/>
    <col min="3" max="3" width="12.109375" style="6" customWidth="1"/>
    <col min="4" max="4" width="31.109375" style="6" customWidth="1"/>
    <col min="5" max="5" width="14.88671875" style="6" customWidth="1"/>
    <col min="6" max="6" width="14.5546875" style="6" customWidth="1"/>
    <col min="7" max="7" width="18" style="6" customWidth="1"/>
    <col min="8" max="34" width="15.6640625" style="34" customWidth="1"/>
    <col min="35" max="36" width="21.33203125" customWidth="1"/>
    <col min="37" max="16384" width="9.109375" style="6"/>
  </cols>
  <sheetData>
    <row r="1" spans="1:36" ht="21" x14ac:dyDescent="0.5">
      <c r="A1" s="1" t="s">
        <v>0</v>
      </c>
      <c r="B1" s="2"/>
      <c r="C1" s="3" t="s">
        <v>152</v>
      </c>
      <c r="D1" s="3"/>
      <c r="E1" s="3"/>
      <c r="F1" s="1"/>
      <c r="G1" s="4"/>
      <c r="H1" s="5"/>
      <c r="I1" s="5"/>
      <c r="J1" s="3"/>
      <c r="K1" s="3"/>
      <c r="L1" s="3" t="str">
        <f>$C$1</f>
        <v>Tiered Intervention Grant - Cohort 5</v>
      </c>
      <c r="M1" s="1"/>
      <c r="N1" s="1"/>
      <c r="O1" s="4"/>
      <c r="P1" s="4"/>
      <c r="Q1" s="5"/>
      <c r="R1" s="3" t="str">
        <f>$C$1</f>
        <v>Tiered Intervention Grant - Cohort 5</v>
      </c>
      <c r="S1" s="3"/>
      <c r="T1" s="3"/>
      <c r="U1" s="1"/>
      <c r="V1" s="1"/>
      <c r="W1" s="3"/>
      <c r="X1" s="3"/>
      <c r="Y1" s="3" t="str">
        <f>C1</f>
        <v>Tiered Intervention Grant - Cohort 5</v>
      </c>
      <c r="Z1" s="1"/>
      <c r="AA1" s="4"/>
      <c r="AB1" s="4"/>
      <c r="AC1" s="5"/>
      <c r="AD1" s="5"/>
      <c r="AE1" s="3" t="str">
        <f>C1</f>
        <v>Tiered Intervention Grant - Cohort 5</v>
      </c>
      <c r="AF1" s="3"/>
      <c r="AG1" s="1"/>
      <c r="AH1" s="1"/>
      <c r="AI1" s="1"/>
      <c r="AJ1" s="1"/>
    </row>
    <row r="2" spans="1:36" ht="21" x14ac:dyDescent="0.5">
      <c r="A2" s="1" t="s">
        <v>2</v>
      </c>
      <c r="B2" s="2"/>
      <c r="C2" s="3" t="s">
        <v>138</v>
      </c>
      <c r="D2" s="3"/>
      <c r="E2" s="7"/>
      <c r="F2" s="8"/>
      <c r="G2" s="9"/>
      <c r="H2" s="5"/>
      <c r="I2" s="5"/>
      <c r="J2" s="8"/>
      <c r="K2" s="8"/>
      <c r="L2" s="8" t="str">
        <f>"FY"&amp;$C$4</f>
        <v>FY2018-19</v>
      </c>
      <c r="M2" s="10"/>
      <c r="N2" s="10"/>
      <c r="O2" s="9"/>
      <c r="P2" s="9"/>
      <c r="Q2" s="9"/>
      <c r="R2" s="8" t="str">
        <f>"FY"&amp;$C$4</f>
        <v>FY2018-19</v>
      </c>
      <c r="S2" s="8"/>
      <c r="T2" s="8"/>
      <c r="U2" s="10"/>
      <c r="V2" s="10"/>
      <c r="W2" s="8"/>
      <c r="X2" s="8"/>
      <c r="Y2" s="8" t="str">
        <f>"FY"&amp;C4</f>
        <v>FY2018-19</v>
      </c>
      <c r="Z2" s="10"/>
      <c r="AA2" s="9"/>
      <c r="AB2" s="9"/>
      <c r="AC2" s="9"/>
      <c r="AD2" s="9"/>
      <c r="AE2" s="8" t="str">
        <f>"FY"&amp;C4</f>
        <v>FY2018-19</v>
      </c>
      <c r="AF2" s="8"/>
      <c r="AG2" s="10"/>
      <c r="AH2" s="10"/>
      <c r="AI2" s="1"/>
      <c r="AJ2" s="1"/>
    </row>
    <row r="3" spans="1:36" ht="15.75" customHeight="1" x14ac:dyDescent="0.5">
      <c r="A3" s="8" t="s">
        <v>4</v>
      </c>
      <c r="B3" s="2"/>
      <c r="C3" s="10">
        <v>7377</v>
      </c>
      <c r="D3" s="3"/>
      <c r="E3" s="10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0"/>
      <c r="AJ3" s="10"/>
    </row>
    <row r="4" spans="1:36" ht="13.5" customHeight="1" x14ac:dyDescent="0.5">
      <c r="A4" s="8" t="s">
        <v>5</v>
      </c>
      <c r="B4" s="2"/>
      <c r="C4" s="10" t="s">
        <v>57</v>
      </c>
      <c r="D4" s="3"/>
      <c r="E4" s="10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5"/>
      <c r="AG4" s="5"/>
      <c r="AH4" s="5"/>
      <c r="AI4" s="5"/>
      <c r="AJ4" s="5"/>
    </row>
    <row r="5" spans="1:36" ht="15.75" customHeight="1" x14ac:dyDescent="0.5">
      <c r="A5" s="8" t="s">
        <v>6</v>
      </c>
      <c r="B5" s="2"/>
      <c r="C5" s="8" t="s">
        <v>139</v>
      </c>
      <c r="D5" s="3"/>
      <c r="E5" s="8"/>
      <c r="F5" s="9"/>
      <c r="G5" s="9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5"/>
      <c r="AJ5" s="5"/>
    </row>
    <row r="6" spans="1:36" ht="15.75" customHeight="1" x14ac:dyDescent="0.5">
      <c r="A6" s="8" t="s">
        <v>7</v>
      </c>
      <c r="B6" s="2"/>
      <c r="C6" s="8" t="s">
        <v>8</v>
      </c>
      <c r="D6" s="3"/>
      <c r="E6" s="8"/>
      <c r="F6" s="9"/>
      <c r="G6" s="9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2"/>
      <c r="X6" s="12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15" thickBot="1" x14ac:dyDescent="0.4">
      <c r="A7" s="2"/>
      <c r="B7" s="2"/>
      <c r="C7" s="2"/>
      <c r="D7" s="2"/>
      <c r="E7" s="2"/>
      <c r="F7" s="2"/>
      <c r="G7" s="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29.55" thickBot="1" x14ac:dyDescent="0.4">
      <c r="A8" s="13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4" t="s">
        <v>15</v>
      </c>
      <c r="H8" s="16" t="s">
        <v>16</v>
      </c>
      <c r="I8" s="16" t="s">
        <v>17</v>
      </c>
      <c r="J8" s="15" t="s">
        <v>18</v>
      </c>
      <c r="K8" s="16" t="s">
        <v>19</v>
      </c>
      <c r="L8" s="15" t="s">
        <v>20</v>
      </c>
      <c r="M8" s="16" t="s">
        <v>21</v>
      </c>
      <c r="N8" s="16" t="s">
        <v>22</v>
      </c>
      <c r="O8" s="16" t="s">
        <v>23</v>
      </c>
      <c r="P8" s="16" t="s">
        <v>24</v>
      </c>
      <c r="Q8" s="16" t="s">
        <v>25</v>
      </c>
      <c r="R8" s="16" t="s">
        <v>26</v>
      </c>
      <c r="S8" s="16" t="s">
        <v>27</v>
      </c>
      <c r="T8" s="15" t="s">
        <v>28</v>
      </c>
      <c r="U8" s="16" t="s">
        <v>29</v>
      </c>
      <c r="V8" s="16" t="s">
        <v>30</v>
      </c>
      <c r="W8" s="16" t="s">
        <v>88</v>
      </c>
      <c r="X8" s="15" t="s">
        <v>89</v>
      </c>
      <c r="Y8" s="16" t="s">
        <v>90</v>
      </c>
      <c r="Z8" s="16" t="s">
        <v>91</v>
      </c>
      <c r="AA8" s="16" t="s">
        <v>92</v>
      </c>
      <c r="AB8" s="16" t="s">
        <v>93</v>
      </c>
      <c r="AC8" s="16" t="s">
        <v>94</v>
      </c>
      <c r="AD8" s="16" t="s">
        <v>95</v>
      </c>
      <c r="AE8" s="16" t="s">
        <v>96</v>
      </c>
      <c r="AF8" s="15" t="s">
        <v>97</v>
      </c>
      <c r="AG8" s="16" t="s">
        <v>98</v>
      </c>
      <c r="AH8" s="16" t="s">
        <v>99</v>
      </c>
      <c r="AI8" s="13" t="s">
        <v>31</v>
      </c>
      <c r="AJ8" s="13" t="s">
        <v>32</v>
      </c>
    </row>
    <row r="9" spans="1:36" ht="15" thickBot="1" x14ac:dyDescent="0.4">
      <c r="A9" s="17" t="s">
        <v>35</v>
      </c>
      <c r="B9" s="40" t="s">
        <v>59</v>
      </c>
      <c r="C9" s="17" t="s">
        <v>142</v>
      </c>
      <c r="D9" s="18" t="s">
        <v>147</v>
      </c>
      <c r="E9" s="19">
        <v>80000</v>
      </c>
      <c r="F9" s="20">
        <f>SUM(H9:AH9)</f>
        <v>32313</v>
      </c>
      <c r="G9" s="20">
        <f t="shared" ref="G9:G13" si="0">E9-F9</f>
        <v>47687</v>
      </c>
      <c r="H9" s="21"/>
      <c r="I9" s="21"/>
      <c r="J9" s="21"/>
      <c r="K9" s="21">
        <v>9358</v>
      </c>
      <c r="L9" s="21">
        <v>3831</v>
      </c>
      <c r="M9" s="21">
        <v>10495</v>
      </c>
      <c r="N9" s="21">
        <v>5615</v>
      </c>
      <c r="O9" s="21">
        <v>3014</v>
      </c>
      <c r="P9" s="21"/>
      <c r="Q9" s="21"/>
      <c r="R9" s="21"/>
      <c r="S9" s="35"/>
      <c r="T9" s="35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6"/>
      <c r="AJ9" s="6"/>
    </row>
    <row r="10" spans="1:36" ht="43.95" thickBot="1" x14ac:dyDescent="0.4">
      <c r="A10" s="17" t="s">
        <v>140</v>
      </c>
      <c r="B10" s="40" t="s">
        <v>141</v>
      </c>
      <c r="C10" s="17" t="s">
        <v>143</v>
      </c>
      <c r="D10" s="18" t="s">
        <v>148</v>
      </c>
      <c r="E10" s="19">
        <v>80000</v>
      </c>
      <c r="F10" s="20">
        <f>SUM(H10:AH10)</f>
        <v>37186</v>
      </c>
      <c r="G10" s="20">
        <f t="shared" si="0"/>
        <v>42814</v>
      </c>
      <c r="H10" s="21"/>
      <c r="I10" s="21"/>
      <c r="J10" s="21"/>
      <c r="K10" s="21"/>
      <c r="L10" s="21"/>
      <c r="M10" s="21"/>
      <c r="N10" s="21">
        <v>37186</v>
      </c>
      <c r="O10" s="21"/>
      <c r="P10" s="21"/>
      <c r="Q10" s="21"/>
      <c r="R10" s="21"/>
      <c r="S10" s="35"/>
      <c r="T10" s="35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6" ht="43.95" thickBot="1" x14ac:dyDescent="0.4">
      <c r="A11" s="17" t="s">
        <v>140</v>
      </c>
      <c r="B11" s="40" t="s">
        <v>141</v>
      </c>
      <c r="C11" s="17" t="s">
        <v>144</v>
      </c>
      <c r="D11" s="18" t="s">
        <v>149</v>
      </c>
      <c r="E11" s="19">
        <v>80000</v>
      </c>
      <c r="F11" s="20">
        <f>SUM(H11:AH11)</f>
        <v>38626</v>
      </c>
      <c r="G11" s="20">
        <f t="shared" si="0"/>
        <v>41374</v>
      </c>
      <c r="H11" s="21"/>
      <c r="I11" s="21"/>
      <c r="J11" s="21"/>
      <c r="K11" s="21"/>
      <c r="L11" s="21"/>
      <c r="M11" s="21"/>
      <c r="N11" s="21">
        <v>38626</v>
      </c>
      <c r="O11" s="21"/>
      <c r="P11" s="21"/>
      <c r="Q11" s="21"/>
      <c r="R11" s="21"/>
      <c r="S11" s="35"/>
      <c r="T11" s="35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6" ht="43.95" thickBot="1" x14ac:dyDescent="0.4">
      <c r="A12" s="17" t="s">
        <v>140</v>
      </c>
      <c r="B12" s="40" t="s">
        <v>141</v>
      </c>
      <c r="C12" s="17" t="s">
        <v>145</v>
      </c>
      <c r="D12" s="18" t="s">
        <v>150</v>
      </c>
      <c r="E12" s="19">
        <v>80000</v>
      </c>
      <c r="F12" s="20">
        <f>SUM(H12:AH12)</f>
        <v>40163</v>
      </c>
      <c r="G12" s="20">
        <f t="shared" si="0"/>
        <v>39837</v>
      </c>
      <c r="H12" s="21"/>
      <c r="I12" s="21"/>
      <c r="J12" s="21"/>
      <c r="K12" s="21"/>
      <c r="L12" s="21"/>
      <c r="M12" s="21">
        <v>5535</v>
      </c>
      <c r="N12" s="21">
        <v>34628</v>
      </c>
      <c r="O12" s="21"/>
      <c r="P12" s="21"/>
      <c r="Q12" s="21"/>
      <c r="R12" s="21"/>
      <c r="S12" s="35"/>
      <c r="T12" s="35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6" ht="43.95" thickBot="1" x14ac:dyDescent="0.4">
      <c r="A13" s="17" t="s">
        <v>140</v>
      </c>
      <c r="B13" s="40" t="s">
        <v>141</v>
      </c>
      <c r="C13" s="17" t="s">
        <v>146</v>
      </c>
      <c r="D13" s="18" t="s">
        <v>151</v>
      </c>
      <c r="E13" s="19">
        <v>80000</v>
      </c>
      <c r="F13" s="20">
        <f>SUM(H13:AH13)</f>
        <v>30983</v>
      </c>
      <c r="G13" s="20">
        <f t="shared" si="0"/>
        <v>49017</v>
      </c>
      <c r="H13" s="21"/>
      <c r="I13" s="21"/>
      <c r="J13" s="21"/>
      <c r="K13" s="21"/>
      <c r="L13" s="21"/>
      <c r="M13" s="21"/>
      <c r="N13" s="21">
        <v>30983</v>
      </c>
      <c r="O13" s="21"/>
      <c r="P13" s="21"/>
      <c r="Q13" s="21"/>
      <c r="R13" s="21"/>
      <c r="S13" s="35"/>
      <c r="T13" s="35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6" ht="15" thickBot="1" x14ac:dyDescent="0.4">
      <c r="A14" s="36"/>
      <c r="B14" s="37"/>
      <c r="C14" s="38"/>
      <c r="D14" s="37"/>
      <c r="E14" s="39"/>
      <c r="F14" s="39"/>
      <c r="G14" s="39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3"/>
      <c r="AJ14" s="23"/>
    </row>
    <row r="15" spans="1:36" s="27" customFormat="1" ht="15" thickBot="1" x14ac:dyDescent="0.4">
      <c r="A15" s="24" t="s">
        <v>56</v>
      </c>
      <c r="B15" s="24"/>
      <c r="C15" s="24"/>
      <c r="D15" s="25"/>
      <c r="E15" s="26">
        <f t="shared" ref="E15:AJ15" si="1">SUM(E9:E14)</f>
        <v>400000</v>
      </c>
      <c r="F15" s="26">
        <f t="shared" si="1"/>
        <v>179271</v>
      </c>
      <c r="G15" s="26">
        <f t="shared" si="1"/>
        <v>220729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9358</v>
      </c>
      <c r="L15" s="26">
        <f t="shared" si="1"/>
        <v>3831</v>
      </c>
      <c r="M15" s="26">
        <f t="shared" si="1"/>
        <v>16030</v>
      </c>
      <c r="N15" s="26">
        <f t="shared" si="1"/>
        <v>147038</v>
      </c>
      <c r="O15" s="26">
        <f t="shared" si="1"/>
        <v>3014</v>
      </c>
      <c r="P15" s="26">
        <f t="shared" si="1"/>
        <v>0</v>
      </c>
      <c r="Q15" s="26">
        <f t="shared" si="1"/>
        <v>0</v>
      </c>
      <c r="R15" s="26">
        <f t="shared" si="1"/>
        <v>0</v>
      </c>
      <c r="S15" s="26">
        <f t="shared" si="1"/>
        <v>0</v>
      </c>
      <c r="T15" s="26">
        <f t="shared" si="1"/>
        <v>0</v>
      </c>
      <c r="U15" s="26">
        <f t="shared" si="1"/>
        <v>0</v>
      </c>
      <c r="V15" s="26">
        <f t="shared" si="1"/>
        <v>0</v>
      </c>
      <c r="W15" s="26">
        <f t="shared" si="1"/>
        <v>0</v>
      </c>
      <c r="X15" s="26">
        <f t="shared" si="1"/>
        <v>0</v>
      </c>
      <c r="Y15" s="26">
        <f t="shared" si="1"/>
        <v>0</v>
      </c>
      <c r="Z15" s="26">
        <f t="shared" si="1"/>
        <v>0</v>
      </c>
      <c r="AA15" s="26">
        <f t="shared" si="1"/>
        <v>0</v>
      </c>
      <c r="AB15" s="26">
        <f t="shared" si="1"/>
        <v>0</v>
      </c>
      <c r="AC15" s="26">
        <f t="shared" si="1"/>
        <v>0</v>
      </c>
      <c r="AD15" s="26">
        <f t="shared" si="1"/>
        <v>0</v>
      </c>
      <c r="AE15" s="26">
        <f t="shared" si="1"/>
        <v>0</v>
      </c>
      <c r="AF15" s="26">
        <f t="shared" si="1"/>
        <v>0</v>
      </c>
      <c r="AG15" s="26">
        <f t="shared" si="1"/>
        <v>0</v>
      </c>
      <c r="AH15" s="26">
        <f t="shared" si="1"/>
        <v>0</v>
      </c>
      <c r="AI15" s="26">
        <f t="shared" si="1"/>
        <v>0</v>
      </c>
      <c r="AJ15" s="26">
        <f t="shared" si="1"/>
        <v>0</v>
      </c>
    </row>
    <row r="16" spans="1:36" ht="14.55" x14ac:dyDescent="0.35">
      <c r="B16" s="28"/>
      <c r="C16" s="28"/>
      <c r="D16" s="29"/>
      <c r="E16" s="30"/>
      <c r="F16" s="30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4" ht="14.55" x14ac:dyDescent="0.35">
      <c r="A17" s="32"/>
      <c r="B17" s="28"/>
      <c r="C17" s="28"/>
      <c r="D17" s="29"/>
      <c r="E17" s="29"/>
      <c r="G17" s="29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3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3"/>
      <c r="AF17" s="31"/>
      <c r="AG17" s="31"/>
      <c r="AH17" s="31"/>
    </row>
    <row r="18" spans="1:34" ht="14.55" x14ac:dyDescent="0.35">
      <c r="A18" s="32"/>
      <c r="B18" s="28"/>
      <c r="C18" s="28"/>
      <c r="D18" s="29"/>
      <c r="E18" s="29"/>
      <c r="G18" s="29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ht="14.55" x14ac:dyDescent="0.35">
      <c r="D19" s="29"/>
      <c r="E19" s="29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spans="1:34" ht="14.55" x14ac:dyDescent="0.35">
      <c r="D20" s="29"/>
      <c r="E20" s="29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4" ht="14.55" x14ac:dyDescent="0.35">
      <c r="D21" s="29"/>
      <c r="E21" s="29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spans="1:34" ht="14.55" x14ac:dyDescent="0.35">
      <c r="D22" s="29"/>
      <c r="E22" s="29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ht="14.55" x14ac:dyDescent="0.35">
      <c r="D23" s="29"/>
      <c r="E23" s="29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ht="14.55" x14ac:dyDescent="0.35">
      <c r="D24" s="29"/>
      <c r="E24" s="29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4" ht="14.55" x14ac:dyDescent="0.35">
      <c r="D25" s="29"/>
      <c r="E25" s="29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4" ht="14.55" x14ac:dyDescent="0.35">
      <c r="D26" s="29"/>
      <c r="E26" s="2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</row>
    <row r="27" spans="1:34" customFormat="1" ht="14.55" x14ac:dyDescent="0.35">
      <c r="A27" s="6"/>
      <c r="B27" s="6"/>
      <c r="C27" s="6"/>
      <c r="D27" s="29"/>
      <c r="E27" s="29"/>
      <c r="F27" s="6"/>
      <c r="G27" s="6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</row>
    <row r="28" spans="1:34" customFormat="1" ht="14.55" x14ac:dyDescent="0.35">
      <c r="A28" s="6"/>
      <c r="B28" s="6"/>
      <c r="C28" s="6"/>
      <c r="D28" s="29"/>
      <c r="E28" s="29"/>
      <c r="F28" s="6"/>
      <c r="G28" s="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</row>
    <row r="29" spans="1:34" customFormat="1" ht="14.55" x14ac:dyDescent="0.35">
      <c r="A29" s="6"/>
      <c r="B29" s="6"/>
      <c r="C29" s="6"/>
      <c r="D29" s="29"/>
      <c r="E29" s="29"/>
      <c r="F29" s="6"/>
      <c r="G29" s="6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1:34" customFormat="1" ht="14.55" x14ac:dyDescent="0.35">
      <c r="A30" s="6"/>
      <c r="B30" s="6"/>
      <c r="C30" s="6"/>
      <c r="D30" s="29"/>
      <c r="E30" s="29"/>
      <c r="F30" s="6"/>
      <c r="G30" s="6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34" customFormat="1" x14ac:dyDescent="0.3">
      <c r="A31" s="6"/>
      <c r="B31" s="6"/>
      <c r="C31" s="6"/>
      <c r="D31" s="29"/>
      <c r="E31" s="29"/>
      <c r="F31" s="6"/>
      <c r="G31" s="6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4" customFormat="1" x14ac:dyDescent="0.3">
      <c r="A32" s="6"/>
      <c r="B32" s="6"/>
      <c r="C32" s="6"/>
      <c r="D32" s="29"/>
      <c r="E32" s="29"/>
      <c r="F32" s="6"/>
      <c r="G32" s="6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1:34" customFormat="1" x14ac:dyDescent="0.3">
      <c r="A33" s="6"/>
      <c r="B33" s="6"/>
      <c r="C33" s="6"/>
      <c r="D33" s="29"/>
      <c r="E33" s="29"/>
      <c r="F33" s="6"/>
      <c r="G33" s="6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  <row r="34" spans="1:34" customFormat="1" x14ac:dyDescent="0.3">
      <c r="A34" s="6"/>
      <c r="B34" s="6"/>
      <c r="C34" s="6"/>
      <c r="D34" s="29"/>
      <c r="E34" s="29"/>
      <c r="F34" s="6"/>
      <c r="G34" s="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1:34" customFormat="1" x14ac:dyDescent="0.3">
      <c r="A35" s="6"/>
      <c r="B35" s="6"/>
      <c r="C35" s="6"/>
      <c r="D35" s="29"/>
      <c r="E35" s="29"/>
      <c r="F35" s="6"/>
      <c r="G35" s="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</row>
    <row r="36" spans="1:34" customFormat="1" x14ac:dyDescent="0.3">
      <c r="A36" s="6"/>
      <c r="B36" s="6"/>
      <c r="C36" s="6"/>
      <c r="D36" s="29"/>
      <c r="E36" s="29"/>
      <c r="F36" s="6"/>
      <c r="G36" s="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</row>
    <row r="37" spans="1:34" customFormat="1" x14ac:dyDescent="0.3">
      <c r="A37" s="6"/>
      <c r="B37" s="6"/>
      <c r="C37" s="6"/>
      <c r="D37" s="29"/>
      <c r="E37" s="29"/>
      <c r="F37" s="6"/>
      <c r="G37" s="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</row>
    <row r="38" spans="1:34" customFormat="1" x14ac:dyDescent="0.3">
      <c r="A38" s="6"/>
      <c r="B38" s="6"/>
      <c r="C38" s="6"/>
      <c r="D38" s="6"/>
      <c r="E38" s="6"/>
      <c r="F38" s="6"/>
      <c r="G38" s="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</row>
    <row r="39" spans="1:34" customFormat="1" x14ac:dyDescent="0.3">
      <c r="A39" s="6"/>
      <c r="B39" s="6"/>
      <c r="C39" s="6"/>
      <c r="D39" s="6"/>
      <c r="E39" s="6"/>
      <c r="F39" s="6"/>
      <c r="G39" s="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1:34" customFormat="1" x14ac:dyDescent="0.3">
      <c r="A40" s="6"/>
      <c r="B40" s="6"/>
      <c r="C40" s="6"/>
      <c r="D40" s="6"/>
      <c r="E40" s="6"/>
      <c r="F40" s="6"/>
      <c r="G40" s="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</row>
    <row r="41" spans="1:34" customFormat="1" x14ac:dyDescent="0.3">
      <c r="A41" s="6"/>
      <c r="B41" s="6"/>
      <c r="C41" s="6"/>
      <c r="D41" s="6"/>
      <c r="E41" s="6"/>
      <c r="F41" s="6"/>
      <c r="G41" s="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</row>
    <row r="42" spans="1:34" customFormat="1" x14ac:dyDescent="0.3">
      <c r="A42" s="6"/>
      <c r="B42" s="6"/>
      <c r="C42" s="6"/>
      <c r="D42" s="6"/>
      <c r="E42" s="6"/>
      <c r="F42" s="6"/>
      <c r="G42" s="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1:34" customFormat="1" x14ac:dyDescent="0.3">
      <c r="A43" s="6"/>
      <c r="B43" s="6"/>
      <c r="C43" s="6"/>
      <c r="D43" s="6"/>
      <c r="E43" s="6"/>
      <c r="F43" s="6"/>
      <c r="G43" s="6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</row>
    <row r="44" spans="1:34" customFormat="1" x14ac:dyDescent="0.3">
      <c r="A44" s="6"/>
      <c r="B44" s="6"/>
      <c r="C44" s="6"/>
      <c r="D44" s="6"/>
      <c r="E44" s="6"/>
      <c r="F44" s="6"/>
      <c r="G44" s="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</row>
    <row r="45" spans="1:34" customFormat="1" x14ac:dyDescent="0.3">
      <c r="A45" s="6"/>
      <c r="B45" s="6"/>
      <c r="C45" s="6"/>
      <c r="D45" s="6"/>
      <c r="E45" s="6"/>
      <c r="F45" s="6"/>
      <c r="G45" s="6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</row>
    <row r="46" spans="1:34" customFormat="1" x14ac:dyDescent="0.3">
      <c r="A46" s="6"/>
      <c r="B46" s="6"/>
      <c r="C46" s="6"/>
      <c r="D46" s="6"/>
      <c r="E46" s="6"/>
      <c r="F46" s="6"/>
      <c r="G46" s="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</row>
    <row r="47" spans="1:34" customFormat="1" x14ac:dyDescent="0.3">
      <c r="A47" s="6"/>
      <c r="B47" s="6"/>
      <c r="C47" s="6"/>
      <c r="D47" s="6"/>
      <c r="E47" s="6"/>
      <c r="F47" s="6"/>
      <c r="G47" s="6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34" customFormat="1" x14ac:dyDescent="0.3">
      <c r="A48" s="6"/>
      <c r="B48" s="6"/>
      <c r="C48" s="6"/>
      <c r="D48" s="6"/>
      <c r="E48" s="6"/>
      <c r="F48" s="6"/>
      <c r="G48" s="6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1:34" customFormat="1" x14ac:dyDescent="0.3">
      <c r="A49" s="6"/>
      <c r="B49" s="6"/>
      <c r="C49" s="6"/>
      <c r="D49" s="6"/>
      <c r="E49" s="6"/>
      <c r="F49" s="6"/>
      <c r="G49" s="6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customFormat="1" x14ac:dyDescent="0.3">
      <c r="A50" s="6"/>
      <c r="B50" s="6"/>
      <c r="C50" s="6"/>
      <c r="D50" s="6"/>
      <c r="E50" s="6"/>
      <c r="F50" s="6"/>
      <c r="G50" s="6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1:34" customFormat="1" x14ac:dyDescent="0.3">
      <c r="A51" s="6"/>
      <c r="B51" s="6"/>
      <c r="C51" s="6"/>
      <c r="D51" s="6"/>
      <c r="E51" s="6"/>
      <c r="F51" s="6"/>
      <c r="G51" s="6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1:34" customFormat="1" x14ac:dyDescent="0.3">
      <c r="A52" s="6"/>
      <c r="B52" s="6"/>
      <c r="C52" s="6"/>
      <c r="D52" s="6"/>
      <c r="E52" s="6"/>
      <c r="F52" s="6"/>
      <c r="G52" s="6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1:34" customFormat="1" x14ac:dyDescent="0.3">
      <c r="A53" s="6"/>
      <c r="B53" s="6"/>
      <c r="C53" s="6"/>
      <c r="D53" s="6"/>
      <c r="E53" s="6"/>
      <c r="F53" s="6"/>
      <c r="G53" s="6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1:34" customFormat="1" x14ac:dyDescent="0.3">
      <c r="A54" s="6"/>
      <c r="B54" s="6"/>
      <c r="C54" s="6"/>
      <c r="D54" s="6"/>
      <c r="E54" s="6"/>
      <c r="F54" s="6"/>
      <c r="G54" s="6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</row>
    <row r="55" spans="1:34" customFormat="1" x14ac:dyDescent="0.3">
      <c r="A55" s="6"/>
      <c r="B55" s="6"/>
      <c r="C55" s="6"/>
      <c r="D55" s="6"/>
      <c r="E55" s="6"/>
      <c r="F55" s="6"/>
      <c r="G55" s="6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1:34" customFormat="1" x14ac:dyDescent="0.3">
      <c r="A56" s="6"/>
      <c r="B56" s="6"/>
      <c r="C56" s="6"/>
      <c r="D56" s="6"/>
      <c r="E56" s="6"/>
      <c r="F56" s="6"/>
      <c r="G56" s="6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1:34" customFormat="1" x14ac:dyDescent="0.3">
      <c r="A57" s="6"/>
      <c r="B57" s="6"/>
      <c r="C57" s="6"/>
      <c r="D57" s="6"/>
      <c r="E57" s="6"/>
      <c r="F57" s="6"/>
      <c r="G57" s="6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1:34" customFormat="1" x14ac:dyDescent="0.3">
      <c r="A58" s="6"/>
      <c r="B58" s="6"/>
      <c r="C58" s="6"/>
      <c r="D58" s="6"/>
      <c r="E58" s="6"/>
      <c r="F58" s="6"/>
      <c r="G58" s="6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1:34" customFormat="1" x14ac:dyDescent="0.3">
      <c r="A59" s="6"/>
      <c r="B59" s="6"/>
      <c r="C59" s="6"/>
      <c r="D59" s="6"/>
      <c r="E59" s="6"/>
      <c r="F59" s="6"/>
      <c r="G59" s="6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1:34" customFormat="1" x14ac:dyDescent="0.3">
      <c r="A60" s="6"/>
      <c r="B60" s="6"/>
      <c r="C60" s="6"/>
      <c r="D60" s="6"/>
      <c r="E60" s="6"/>
      <c r="F60" s="6"/>
      <c r="G60" s="6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1:34" customFormat="1" x14ac:dyDescent="0.3">
      <c r="A61" s="6"/>
      <c r="B61" s="6"/>
      <c r="C61" s="6"/>
      <c r="D61" s="6"/>
      <c r="E61" s="6"/>
      <c r="F61" s="6"/>
      <c r="G61" s="6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2" spans="1:34" customFormat="1" x14ac:dyDescent="0.3">
      <c r="A62" s="6"/>
      <c r="B62" s="6"/>
      <c r="C62" s="6"/>
      <c r="D62" s="6"/>
      <c r="E62" s="6"/>
      <c r="F62" s="6"/>
      <c r="G62" s="6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1:34" customFormat="1" x14ac:dyDescent="0.3">
      <c r="A63" s="6"/>
      <c r="B63" s="6"/>
      <c r="C63" s="6"/>
      <c r="D63" s="6"/>
      <c r="E63" s="6"/>
      <c r="F63" s="6"/>
      <c r="G63" s="6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1:34" customFormat="1" x14ac:dyDescent="0.3">
      <c r="A64" s="6"/>
      <c r="B64" s="6"/>
      <c r="C64" s="6"/>
      <c r="D64" s="6"/>
      <c r="E64" s="6"/>
      <c r="F64" s="6"/>
      <c r="G64" s="6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1:34" customFormat="1" x14ac:dyDescent="0.3">
      <c r="A65" s="6"/>
      <c r="B65" s="6"/>
      <c r="C65" s="6"/>
      <c r="D65" s="6"/>
      <c r="E65" s="6"/>
      <c r="F65" s="6"/>
      <c r="G65" s="6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customFormat="1" x14ac:dyDescent="0.3">
      <c r="A66" s="6"/>
      <c r="B66" s="6"/>
      <c r="C66" s="6"/>
      <c r="D66" s="6"/>
      <c r="E66" s="6"/>
      <c r="F66" s="6"/>
      <c r="G66" s="6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customFormat="1" x14ac:dyDescent="0.3">
      <c r="A67" s="6"/>
      <c r="B67" s="6"/>
      <c r="C67" s="6"/>
      <c r="D67" s="6"/>
      <c r="E67" s="6"/>
      <c r="F67" s="6"/>
      <c r="G67" s="6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customFormat="1" x14ac:dyDescent="0.3">
      <c r="A68" s="6"/>
      <c r="B68" s="6"/>
      <c r="C68" s="6"/>
      <c r="D68" s="6"/>
      <c r="E68" s="6"/>
      <c r="F68" s="6"/>
      <c r="G68" s="6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</row>
    <row r="69" spans="1:34" customFormat="1" x14ac:dyDescent="0.3">
      <c r="A69" s="6"/>
      <c r="B69" s="6"/>
      <c r="C69" s="6"/>
      <c r="D69" s="6"/>
      <c r="E69" s="6"/>
      <c r="F69" s="6"/>
      <c r="G69" s="6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</row>
    <row r="70" spans="1:34" customFormat="1" x14ac:dyDescent="0.3">
      <c r="A70" s="6"/>
      <c r="B70" s="6"/>
      <c r="C70" s="6"/>
      <c r="D70" s="6"/>
      <c r="E70" s="6"/>
      <c r="F70" s="6"/>
      <c r="G70" s="6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</row>
    <row r="71" spans="1:34" customFormat="1" x14ac:dyDescent="0.3">
      <c r="A71" s="6"/>
      <c r="B71" s="6"/>
      <c r="C71" s="6"/>
      <c r="D71" s="6"/>
      <c r="E71" s="6"/>
      <c r="F71" s="6"/>
      <c r="G71" s="6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</row>
    <row r="72" spans="1:34" customFormat="1" x14ac:dyDescent="0.3">
      <c r="A72" s="6"/>
      <c r="B72" s="6"/>
      <c r="C72" s="6"/>
      <c r="D72" s="6"/>
      <c r="E72" s="6"/>
      <c r="F72" s="6"/>
      <c r="G72" s="6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</row>
    <row r="73" spans="1:34" customFormat="1" x14ac:dyDescent="0.3">
      <c r="A73" s="6"/>
      <c r="B73" s="6"/>
      <c r="C73" s="6"/>
      <c r="D73" s="6"/>
      <c r="E73" s="6"/>
      <c r="F73" s="6"/>
      <c r="G73" s="6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</row>
    <row r="74" spans="1:34" customFormat="1" x14ac:dyDescent="0.3">
      <c r="A74" s="6"/>
      <c r="B74" s="6"/>
      <c r="C74" s="6"/>
      <c r="D74" s="6"/>
      <c r="E74" s="6"/>
      <c r="F74" s="6"/>
      <c r="G74" s="6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</row>
    <row r="75" spans="1:34" customFormat="1" x14ac:dyDescent="0.3">
      <c r="A75" s="6"/>
      <c r="B75" s="6"/>
      <c r="C75" s="6"/>
      <c r="D75" s="6"/>
      <c r="E75" s="6"/>
      <c r="F75" s="6"/>
      <c r="G75" s="6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</row>
    <row r="76" spans="1:34" customFormat="1" x14ac:dyDescent="0.3">
      <c r="A76" s="6"/>
      <c r="B76" s="6"/>
      <c r="C76" s="6"/>
      <c r="D76" s="6"/>
      <c r="E76" s="6"/>
      <c r="F76" s="6"/>
      <c r="G76" s="6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</row>
    <row r="77" spans="1:34" customFormat="1" x14ac:dyDescent="0.3">
      <c r="A77" s="6"/>
      <c r="B77" s="6"/>
      <c r="C77" s="6"/>
      <c r="D77" s="6"/>
      <c r="E77" s="6"/>
      <c r="F77" s="6"/>
      <c r="G77" s="6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1:34" customFormat="1" x14ac:dyDescent="0.3">
      <c r="A78" s="6"/>
      <c r="B78" s="6"/>
      <c r="C78" s="6"/>
      <c r="D78" s="6"/>
      <c r="E78" s="6"/>
      <c r="F78" s="6"/>
      <c r="G78" s="6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1:34" customFormat="1" x14ac:dyDescent="0.3">
      <c r="A79" s="6"/>
      <c r="B79" s="6"/>
      <c r="C79" s="6"/>
      <c r="D79" s="6"/>
      <c r="E79" s="6"/>
      <c r="F79" s="6"/>
      <c r="G79" s="6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</row>
    <row r="80" spans="1:34" customFormat="1" x14ac:dyDescent="0.3">
      <c r="A80" s="6"/>
      <c r="B80" s="6"/>
      <c r="C80" s="6"/>
      <c r="D80" s="6"/>
      <c r="E80" s="6"/>
      <c r="F80" s="6"/>
      <c r="G80" s="6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</row>
    <row r="81" spans="1:34" customFormat="1" x14ac:dyDescent="0.3">
      <c r="A81" s="6"/>
      <c r="B81" s="6"/>
      <c r="C81" s="6"/>
      <c r="D81" s="6"/>
      <c r="E81" s="6"/>
      <c r="F81" s="6"/>
      <c r="G81" s="6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</row>
    <row r="82" spans="1:34" customFormat="1" x14ac:dyDescent="0.3">
      <c r="A82" s="6"/>
      <c r="B82" s="6"/>
      <c r="C82" s="6"/>
      <c r="D82" s="6"/>
      <c r="E82" s="6"/>
      <c r="F82" s="6"/>
      <c r="G82" s="6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</row>
    <row r="83" spans="1:34" customFormat="1" x14ac:dyDescent="0.3">
      <c r="A83" s="6"/>
      <c r="B83" s="6"/>
      <c r="C83" s="6"/>
      <c r="D83" s="6"/>
      <c r="E83" s="6"/>
      <c r="F83" s="6"/>
      <c r="G83" s="6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</row>
    <row r="84" spans="1:34" customFormat="1" x14ac:dyDescent="0.3">
      <c r="A84" s="6"/>
      <c r="B84" s="6"/>
      <c r="C84" s="6"/>
      <c r="D84" s="6"/>
      <c r="E84" s="6"/>
      <c r="F84" s="6"/>
      <c r="G84" s="6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</row>
    <row r="85" spans="1:34" customFormat="1" x14ac:dyDescent="0.3">
      <c r="A85" s="6"/>
      <c r="B85" s="6"/>
      <c r="C85" s="6"/>
      <c r="D85" s="6"/>
      <c r="E85" s="6"/>
      <c r="F85" s="6"/>
      <c r="G85" s="6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</row>
    <row r="86" spans="1:34" customFormat="1" x14ac:dyDescent="0.3">
      <c r="A86" s="6"/>
      <c r="B86" s="6"/>
      <c r="C86" s="6"/>
      <c r="D86" s="6"/>
      <c r="E86" s="6"/>
      <c r="F86" s="6"/>
      <c r="G86" s="6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</row>
    <row r="87" spans="1:34" customFormat="1" x14ac:dyDescent="0.3">
      <c r="A87" s="6"/>
      <c r="B87" s="6"/>
      <c r="C87" s="6"/>
      <c r="D87" s="6"/>
      <c r="E87" s="6"/>
      <c r="F87" s="6"/>
      <c r="G87" s="6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</row>
    <row r="88" spans="1:34" customFormat="1" x14ac:dyDescent="0.3">
      <c r="A88" s="6"/>
      <c r="B88" s="6"/>
      <c r="C88" s="6"/>
      <c r="D88" s="6"/>
      <c r="E88" s="6"/>
      <c r="F88" s="6"/>
      <c r="G88" s="6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</row>
    <row r="89" spans="1:34" customFormat="1" x14ac:dyDescent="0.3">
      <c r="A89" s="6"/>
      <c r="B89" s="6"/>
      <c r="C89" s="6"/>
      <c r="D89" s="6"/>
      <c r="E89" s="6"/>
      <c r="F89" s="6"/>
      <c r="G89" s="6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</row>
    <row r="90" spans="1:34" customFormat="1" x14ac:dyDescent="0.3">
      <c r="A90" s="6"/>
      <c r="B90" s="6"/>
      <c r="C90" s="6"/>
      <c r="D90" s="6"/>
      <c r="E90" s="6"/>
      <c r="F90" s="6"/>
      <c r="G90" s="6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</row>
    <row r="91" spans="1:34" customFormat="1" x14ac:dyDescent="0.3">
      <c r="A91" s="6"/>
      <c r="B91" s="6"/>
      <c r="C91" s="6"/>
      <c r="D91" s="6"/>
      <c r="E91" s="6"/>
      <c r="F91" s="6"/>
      <c r="G91" s="6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</row>
    <row r="92" spans="1:34" customFormat="1" x14ac:dyDescent="0.3">
      <c r="A92" s="6"/>
      <c r="B92" s="6"/>
      <c r="C92" s="6"/>
      <c r="D92" s="6"/>
      <c r="E92" s="6"/>
      <c r="F92" s="6"/>
      <c r="G92" s="6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</row>
    <row r="93" spans="1:34" customFormat="1" x14ac:dyDescent="0.3">
      <c r="A93" s="6"/>
      <c r="B93" s="6"/>
      <c r="C93" s="6"/>
      <c r="D93" s="6"/>
      <c r="E93" s="6"/>
      <c r="F93" s="6"/>
      <c r="G93" s="6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</row>
    <row r="94" spans="1:34" customFormat="1" x14ac:dyDescent="0.3">
      <c r="A94" s="6"/>
      <c r="B94" s="6"/>
      <c r="C94" s="6"/>
      <c r="D94" s="6"/>
      <c r="E94" s="6"/>
      <c r="F94" s="6"/>
      <c r="G94" s="6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</row>
    <row r="95" spans="1:34" customFormat="1" x14ac:dyDescent="0.3">
      <c r="A95" s="6"/>
      <c r="B95" s="6"/>
      <c r="C95" s="6"/>
      <c r="D95" s="6"/>
      <c r="E95" s="6"/>
      <c r="F95" s="6"/>
      <c r="G95" s="6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</row>
    <row r="96" spans="1:34" customFormat="1" x14ac:dyDescent="0.3">
      <c r="A96" s="6"/>
      <c r="B96" s="6"/>
      <c r="C96" s="6"/>
      <c r="D96" s="6"/>
      <c r="E96" s="6"/>
      <c r="F96" s="6"/>
      <c r="G96" s="6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</row>
    <row r="97" spans="1:34" customFormat="1" x14ac:dyDescent="0.3">
      <c r="A97" s="6"/>
      <c r="B97" s="6"/>
      <c r="C97" s="6"/>
      <c r="D97" s="6"/>
      <c r="E97" s="6"/>
      <c r="F97" s="6"/>
      <c r="G97" s="6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</row>
    <row r="98" spans="1:34" customFormat="1" x14ac:dyDescent="0.3">
      <c r="A98" s="6"/>
      <c r="B98" s="6"/>
      <c r="C98" s="6"/>
      <c r="D98" s="6"/>
      <c r="E98" s="6"/>
      <c r="F98" s="6"/>
      <c r="G98" s="6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</row>
    <row r="99" spans="1:34" customFormat="1" x14ac:dyDescent="0.3">
      <c r="A99" s="6"/>
      <c r="B99" s="6"/>
      <c r="C99" s="6"/>
      <c r="D99" s="6"/>
      <c r="E99" s="6"/>
      <c r="F99" s="6"/>
      <c r="G99" s="6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</row>
    <row r="100" spans="1:34" customFormat="1" x14ac:dyDescent="0.3">
      <c r="A100" s="6"/>
      <c r="B100" s="6"/>
      <c r="C100" s="6"/>
      <c r="D100" s="6"/>
      <c r="E100" s="6"/>
      <c r="F100" s="6"/>
      <c r="G100" s="6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</row>
    <row r="101" spans="1:34" customFormat="1" x14ac:dyDescent="0.3">
      <c r="A101" s="6"/>
      <c r="B101" s="6"/>
      <c r="C101" s="6"/>
      <c r="D101" s="6"/>
      <c r="E101" s="6"/>
      <c r="F101" s="6"/>
      <c r="G101" s="6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</row>
    <row r="102" spans="1:34" customFormat="1" x14ac:dyDescent="0.3">
      <c r="A102" s="6"/>
      <c r="B102" s="6"/>
      <c r="C102" s="6"/>
      <c r="D102" s="6"/>
      <c r="E102" s="6"/>
      <c r="F102" s="6"/>
      <c r="G102" s="6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</row>
    <row r="103" spans="1:34" customFormat="1" x14ac:dyDescent="0.3">
      <c r="A103" s="6"/>
      <c r="B103" s="6"/>
      <c r="C103" s="6"/>
      <c r="D103" s="6"/>
      <c r="E103" s="6"/>
      <c r="F103" s="6"/>
      <c r="G103" s="6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</row>
    <row r="104" spans="1:34" customFormat="1" x14ac:dyDescent="0.3">
      <c r="A104" s="6"/>
      <c r="B104" s="6"/>
      <c r="C104" s="6"/>
      <c r="D104" s="6"/>
      <c r="E104" s="6"/>
      <c r="F104" s="6"/>
      <c r="G104" s="6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</row>
    <row r="105" spans="1:34" customFormat="1" x14ac:dyDescent="0.3">
      <c r="A105" s="6"/>
      <c r="B105" s="6"/>
      <c r="C105" s="6"/>
      <c r="D105" s="6"/>
      <c r="E105" s="6"/>
      <c r="F105" s="6"/>
      <c r="G105" s="6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</row>
    <row r="106" spans="1:34" customFormat="1" x14ac:dyDescent="0.3">
      <c r="A106" s="6"/>
      <c r="B106" s="6"/>
      <c r="C106" s="6"/>
      <c r="D106" s="6"/>
      <c r="E106" s="6"/>
      <c r="F106" s="6"/>
      <c r="G106" s="6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</row>
    <row r="107" spans="1:34" customFormat="1" x14ac:dyDescent="0.3">
      <c r="A107" s="6"/>
      <c r="B107" s="6"/>
      <c r="C107" s="6"/>
      <c r="D107" s="6"/>
      <c r="E107" s="6"/>
      <c r="F107" s="6"/>
      <c r="G107" s="6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</row>
    <row r="108" spans="1:34" customFormat="1" x14ac:dyDescent="0.3">
      <c r="A108" s="6"/>
      <c r="B108" s="6"/>
      <c r="C108" s="6"/>
      <c r="D108" s="6"/>
      <c r="E108" s="6"/>
      <c r="F108" s="6"/>
      <c r="G108" s="6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</row>
    <row r="109" spans="1:34" customFormat="1" x14ac:dyDescent="0.3">
      <c r="A109" s="6"/>
      <c r="B109" s="6"/>
      <c r="C109" s="6"/>
      <c r="D109" s="6"/>
      <c r="E109" s="6"/>
      <c r="F109" s="6"/>
      <c r="G109" s="6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</row>
    <row r="110" spans="1:34" customFormat="1" x14ac:dyDescent="0.3">
      <c r="A110" s="6"/>
      <c r="B110" s="6"/>
      <c r="C110" s="6"/>
      <c r="D110" s="6"/>
      <c r="E110" s="6"/>
      <c r="F110" s="6"/>
      <c r="G110" s="6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</row>
    <row r="111" spans="1:34" customFormat="1" x14ac:dyDescent="0.3">
      <c r="A111" s="6"/>
      <c r="B111" s="6"/>
      <c r="C111" s="6"/>
      <c r="D111" s="6"/>
      <c r="E111" s="6"/>
      <c r="F111" s="6"/>
      <c r="G111" s="6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</row>
    <row r="112" spans="1:34" customFormat="1" x14ac:dyDescent="0.3">
      <c r="A112" s="6"/>
      <c r="B112" s="6"/>
      <c r="C112" s="6"/>
      <c r="D112" s="6"/>
      <c r="E112" s="6"/>
      <c r="F112" s="6"/>
      <c r="G112" s="6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</row>
    <row r="113" spans="1:34" customFormat="1" x14ac:dyDescent="0.3">
      <c r="A113" s="6"/>
      <c r="B113" s="6"/>
      <c r="C113" s="6"/>
      <c r="D113" s="6"/>
      <c r="E113" s="6"/>
      <c r="F113" s="6"/>
      <c r="G113" s="6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</row>
    <row r="114" spans="1:34" customFormat="1" x14ac:dyDescent="0.3">
      <c r="A114" s="6"/>
      <c r="B114" s="6"/>
      <c r="C114" s="6"/>
      <c r="D114" s="6"/>
      <c r="E114" s="6"/>
      <c r="F114" s="6"/>
      <c r="G114" s="6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</row>
    <row r="115" spans="1:34" customFormat="1" x14ac:dyDescent="0.3">
      <c r="A115" s="6"/>
      <c r="B115" s="6"/>
      <c r="C115" s="6"/>
      <c r="D115" s="6"/>
      <c r="E115" s="6"/>
      <c r="F115" s="6"/>
      <c r="G115" s="6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</row>
    <row r="116" spans="1:34" customFormat="1" x14ac:dyDescent="0.3">
      <c r="A116" s="6"/>
      <c r="B116" s="6"/>
      <c r="C116" s="6"/>
      <c r="D116" s="6"/>
      <c r="E116" s="6"/>
      <c r="F116" s="6"/>
      <c r="G116" s="6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</row>
    <row r="117" spans="1:34" customFormat="1" x14ac:dyDescent="0.3">
      <c r="A117" s="6"/>
      <c r="B117" s="6"/>
      <c r="C117" s="6"/>
      <c r="D117" s="6"/>
      <c r="E117" s="6"/>
      <c r="F117" s="6"/>
      <c r="G117" s="6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</row>
    <row r="118" spans="1:34" customFormat="1" x14ac:dyDescent="0.3">
      <c r="A118" s="6"/>
      <c r="B118" s="6"/>
      <c r="C118" s="6"/>
      <c r="D118" s="6"/>
      <c r="E118" s="6"/>
      <c r="F118" s="6"/>
      <c r="G118" s="6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</row>
    <row r="119" spans="1:34" customFormat="1" x14ac:dyDescent="0.3">
      <c r="A119" s="6"/>
      <c r="B119" s="6"/>
      <c r="C119" s="6"/>
      <c r="D119" s="6"/>
      <c r="E119" s="6"/>
      <c r="F119" s="6"/>
      <c r="G119" s="6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</row>
    <row r="120" spans="1:34" customFormat="1" x14ac:dyDescent="0.3">
      <c r="A120" s="6"/>
      <c r="B120" s="6"/>
      <c r="C120" s="6"/>
      <c r="D120" s="6"/>
      <c r="E120" s="6"/>
      <c r="F120" s="6"/>
      <c r="G120" s="6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</row>
    <row r="121" spans="1:34" customFormat="1" x14ac:dyDescent="0.3">
      <c r="A121" s="6"/>
      <c r="B121" s="6"/>
      <c r="C121" s="6"/>
      <c r="D121" s="6"/>
      <c r="E121" s="6"/>
      <c r="F121" s="6"/>
      <c r="G121" s="6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</row>
    <row r="122" spans="1:34" customFormat="1" x14ac:dyDescent="0.3">
      <c r="A122" s="6"/>
      <c r="B122" s="6"/>
      <c r="C122" s="6"/>
      <c r="D122" s="6"/>
      <c r="E122" s="6"/>
      <c r="F122" s="6"/>
      <c r="G122" s="6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</row>
  </sheetData>
  <sheetProtection algorithmName="SHA-512" hashValue="HGNE4J6YGVioUR5q9s18Hw3QDfZiuNcP/NYxwRtuK5t0yScMymYu8sEFL6BXSQwANEGUwk9mg6pzVDpHP32FSQ==" saltValue="sMhkQYuWGF07E2iHsQX+eg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K120"/>
  <sheetViews>
    <sheetView workbookViewId="0">
      <pane xSplit="8" ySplit="8" topLeftCell="Q9" activePane="bottomRight" state="frozen"/>
      <selection activeCell="D27" sqref="D27"/>
      <selection pane="topRight" activeCell="D27" sqref="D27"/>
      <selection pane="bottomLeft" activeCell="D27" sqref="D27"/>
      <selection pane="bottomRight" activeCell="Q11" sqref="Q11"/>
    </sheetView>
  </sheetViews>
  <sheetFormatPr defaultColWidth="9.109375" defaultRowHeight="14.4" x14ac:dyDescent="0.3"/>
  <cols>
    <col min="1" max="1" width="9.109375" style="6"/>
    <col min="2" max="2" width="32.109375" style="6" customWidth="1"/>
    <col min="3" max="3" width="12.109375" style="6" customWidth="1"/>
    <col min="4" max="4" width="31.109375" style="6" customWidth="1"/>
    <col min="5" max="6" width="14.88671875" style="6" customWidth="1"/>
    <col min="7" max="7" width="14.5546875" style="6" customWidth="1"/>
    <col min="8" max="8" width="18" style="6" customWidth="1"/>
    <col min="9" max="35" width="15.6640625" style="34" customWidth="1"/>
    <col min="36" max="37" width="21.33203125" customWidth="1"/>
    <col min="38" max="16384" width="9.109375" style="6"/>
  </cols>
  <sheetData>
    <row r="1" spans="1:37" ht="21" x14ac:dyDescent="0.5">
      <c r="A1" s="1" t="s">
        <v>0</v>
      </c>
      <c r="B1" s="2"/>
      <c r="C1" s="3" t="s">
        <v>153</v>
      </c>
      <c r="D1" s="3"/>
      <c r="E1" s="3"/>
      <c r="F1" s="3"/>
      <c r="G1" s="1"/>
      <c r="H1" s="4"/>
      <c r="I1" s="5"/>
      <c r="J1" s="5"/>
      <c r="K1" s="3"/>
      <c r="L1" s="3"/>
      <c r="M1" s="3" t="str">
        <f>$C$1</f>
        <v>Tiered Intervention Grant - Cohort 6</v>
      </c>
      <c r="N1" s="1"/>
      <c r="O1" s="1"/>
      <c r="P1" s="4"/>
      <c r="Q1" s="4"/>
      <c r="R1" s="5"/>
      <c r="S1" s="3" t="str">
        <f>$C$1</f>
        <v>Tiered Intervention Grant - Cohort 6</v>
      </c>
      <c r="T1" s="3"/>
      <c r="U1" s="3"/>
      <c r="V1" s="1"/>
      <c r="W1" s="1"/>
      <c r="X1" s="3"/>
      <c r="Y1" s="3"/>
      <c r="Z1" s="3" t="str">
        <f>C1</f>
        <v>Tiered Intervention Grant - Cohort 6</v>
      </c>
      <c r="AA1" s="1"/>
      <c r="AB1" s="4"/>
      <c r="AC1" s="4"/>
      <c r="AD1" s="5"/>
      <c r="AE1" s="5"/>
      <c r="AF1" s="3" t="str">
        <f>C1</f>
        <v>Tiered Intervention Grant - Cohort 6</v>
      </c>
      <c r="AG1" s="3"/>
      <c r="AH1" s="1"/>
      <c r="AI1" s="1"/>
      <c r="AJ1" s="1"/>
      <c r="AK1" s="1"/>
    </row>
    <row r="2" spans="1:37" ht="21" x14ac:dyDescent="0.5">
      <c r="A2" s="1" t="s">
        <v>2</v>
      </c>
      <c r="B2" s="2"/>
      <c r="C2" s="3" t="s">
        <v>138</v>
      </c>
      <c r="D2" s="3"/>
      <c r="E2" s="7"/>
      <c r="F2" s="7"/>
      <c r="G2" s="8"/>
      <c r="H2" s="9"/>
      <c r="I2" s="5"/>
      <c r="J2" s="5"/>
      <c r="K2" s="8"/>
      <c r="L2" s="8"/>
      <c r="M2" s="8" t="str">
        <f>"FY"&amp;$C$4</f>
        <v>FY2018-19</v>
      </c>
      <c r="N2" s="10"/>
      <c r="O2" s="10"/>
      <c r="P2" s="9"/>
      <c r="Q2" s="9"/>
      <c r="R2" s="9"/>
      <c r="S2" s="8" t="str">
        <f>"FY"&amp;$C$4</f>
        <v>FY2018-19</v>
      </c>
      <c r="T2" s="8"/>
      <c r="U2" s="8"/>
      <c r="V2" s="10"/>
      <c r="W2" s="10"/>
      <c r="X2" s="8"/>
      <c r="Y2" s="8"/>
      <c r="Z2" s="8" t="str">
        <f>"FY"&amp;C4</f>
        <v>FY2018-19</v>
      </c>
      <c r="AA2" s="10"/>
      <c r="AB2" s="9"/>
      <c r="AC2" s="9"/>
      <c r="AD2" s="9"/>
      <c r="AE2" s="9"/>
      <c r="AF2" s="8" t="str">
        <f>"FY"&amp;C4</f>
        <v>FY2018-19</v>
      </c>
      <c r="AG2" s="8"/>
      <c r="AH2" s="10"/>
      <c r="AI2" s="10"/>
      <c r="AJ2" s="1"/>
      <c r="AK2" s="1"/>
    </row>
    <row r="3" spans="1:37" ht="15.75" customHeight="1" x14ac:dyDescent="0.5">
      <c r="A3" s="8" t="s">
        <v>4</v>
      </c>
      <c r="B3" s="2"/>
      <c r="C3" s="10">
        <v>7377</v>
      </c>
      <c r="D3" s="3"/>
      <c r="E3" s="10"/>
      <c r="F3" s="10"/>
      <c r="G3" s="8"/>
      <c r="H3" s="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10"/>
      <c r="AK3" s="10"/>
    </row>
    <row r="4" spans="1:37" ht="13.5" customHeight="1" x14ac:dyDescent="0.5">
      <c r="A4" s="8" t="s">
        <v>5</v>
      </c>
      <c r="B4" s="2"/>
      <c r="C4" s="10" t="s">
        <v>57</v>
      </c>
      <c r="D4" s="3"/>
      <c r="E4" s="10"/>
      <c r="F4" s="10"/>
      <c r="G4" s="8"/>
      <c r="H4" s="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1"/>
      <c r="AG4" s="5"/>
      <c r="AH4" s="5"/>
      <c r="AI4" s="5"/>
      <c r="AJ4" s="5"/>
      <c r="AK4" s="5"/>
    </row>
    <row r="5" spans="1:37" ht="15.75" customHeight="1" x14ac:dyDescent="0.5">
      <c r="A5" s="8" t="s">
        <v>6</v>
      </c>
      <c r="B5" s="2"/>
      <c r="C5" s="8" t="s">
        <v>139</v>
      </c>
      <c r="D5" s="3"/>
      <c r="E5" s="8"/>
      <c r="F5" s="8"/>
      <c r="G5" s="9"/>
      <c r="H5" s="9"/>
      <c r="I5" s="12"/>
      <c r="J5" s="12"/>
      <c r="K5" s="12"/>
      <c r="L5" s="12"/>
      <c r="M5" s="12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  <c r="Y5" s="12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5"/>
      <c r="AK5" s="5"/>
    </row>
    <row r="6" spans="1:37" ht="15.75" customHeight="1" x14ac:dyDescent="0.5">
      <c r="A6" s="8" t="s">
        <v>7</v>
      </c>
      <c r="B6" s="2"/>
      <c r="C6" s="8" t="s">
        <v>8</v>
      </c>
      <c r="D6" s="3"/>
      <c r="E6" s="8"/>
      <c r="F6" s="8"/>
      <c r="G6" s="9"/>
      <c r="H6" s="9"/>
      <c r="I6" s="12"/>
      <c r="J6" s="12"/>
      <c r="K6" s="12"/>
      <c r="L6" s="12"/>
      <c r="M6" s="12"/>
      <c r="N6" s="11"/>
      <c r="O6" s="11"/>
      <c r="P6" s="11"/>
      <c r="Q6" s="11"/>
      <c r="R6" s="11"/>
      <c r="S6" s="11"/>
      <c r="T6" s="11"/>
      <c r="U6" s="11"/>
      <c r="V6" s="11"/>
      <c r="W6" s="11"/>
      <c r="X6" s="12"/>
      <c r="Y6" s="12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5" thickBot="1" x14ac:dyDescent="0.4">
      <c r="A7" s="2"/>
      <c r="B7" s="2"/>
      <c r="C7" s="2"/>
      <c r="D7" s="2"/>
      <c r="E7" s="2"/>
      <c r="F7" s="2"/>
      <c r="G7" s="2"/>
      <c r="H7" s="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29.55" thickBot="1" x14ac:dyDescent="0.4">
      <c r="A8" s="13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180</v>
      </c>
      <c r="G8" s="13" t="s">
        <v>14</v>
      </c>
      <c r="H8" s="14" t="s">
        <v>15</v>
      </c>
      <c r="I8" s="16" t="s">
        <v>16</v>
      </c>
      <c r="J8" s="16" t="s">
        <v>17</v>
      </c>
      <c r="K8" s="15" t="s">
        <v>18</v>
      </c>
      <c r="L8" s="16" t="s">
        <v>19</v>
      </c>
      <c r="M8" s="15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6" t="s">
        <v>26</v>
      </c>
      <c r="T8" s="16" t="s">
        <v>27</v>
      </c>
      <c r="U8" s="15" t="s">
        <v>28</v>
      </c>
      <c r="V8" s="16" t="s">
        <v>29</v>
      </c>
      <c r="W8" s="16" t="s">
        <v>30</v>
      </c>
      <c r="X8" s="16" t="s">
        <v>88</v>
      </c>
      <c r="Y8" s="15" t="s">
        <v>89</v>
      </c>
      <c r="Z8" s="16" t="s">
        <v>90</v>
      </c>
      <c r="AA8" s="16" t="s">
        <v>91</v>
      </c>
      <c r="AB8" s="16" t="s">
        <v>92</v>
      </c>
      <c r="AC8" s="16" t="s">
        <v>93</v>
      </c>
      <c r="AD8" s="16" t="s">
        <v>94</v>
      </c>
      <c r="AE8" s="16" t="s">
        <v>95</v>
      </c>
      <c r="AF8" s="16" t="s">
        <v>96</v>
      </c>
      <c r="AG8" s="15" t="s">
        <v>97</v>
      </c>
      <c r="AH8" s="16" t="s">
        <v>98</v>
      </c>
      <c r="AI8" s="16" t="s">
        <v>99</v>
      </c>
      <c r="AJ8" s="13" t="s">
        <v>31</v>
      </c>
      <c r="AK8" s="13" t="s">
        <v>32</v>
      </c>
    </row>
    <row r="9" spans="1:37" ht="15" thickBot="1" x14ac:dyDescent="0.4">
      <c r="A9" s="17" t="s">
        <v>154</v>
      </c>
      <c r="B9" s="40" t="s">
        <v>59</v>
      </c>
      <c r="C9" s="17" t="s">
        <v>155</v>
      </c>
      <c r="D9" s="18" t="s">
        <v>158</v>
      </c>
      <c r="E9" s="19">
        <v>321863</v>
      </c>
      <c r="F9" s="20">
        <v>16705</v>
      </c>
      <c r="G9" s="20">
        <f>SUM(I9:AI9)</f>
        <v>158289</v>
      </c>
      <c r="H9" s="20">
        <f>(E9+F9)-G9</f>
        <v>180279</v>
      </c>
      <c r="I9" s="21"/>
      <c r="J9" s="21"/>
      <c r="K9" s="21"/>
      <c r="L9" s="21"/>
      <c r="M9" s="21">
        <v>48229</v>
      </c>
      <c r="N9" s="21">
        <v>24246</v>
      </c>
      <c r="O9" s="21"/>
      <c r="P9" s="21">
        <f>18278+49456</f>
        <v>67734</v>
      </c>
      <c r="Q9" s="21">
        <v>18080</v>
      </c>
      <c r="R9" s="21"/>
      <c r="S9" s="21"/>
      <c r="T9" s="35"/>
      <c r="U9" s="35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6"/>
      <c r="AK9" s="6"/>
    </row>
    <row r="10" spans="1:37" ht="43.95" thickBot="1" x14ac:dyDescent="0.4">
      <c r="A10" s="17" t="s">
        <v>35</v>
      </c>
      <c r="B10" s="40" t="s">
        <v>141</v>
      </c>
      <c r="C10" s="17" t="s">
        <v>156</v>
      </c>
      <c r="D10" s="18" t="s">
        <v>159</v>
      </c>
      <c r="E10" s="19">
        <v>293864</v>
      </c>
      <c r="F10" s="20"/>
      <c r="G10" s="20">
        <f>SUM(I10:AI10)</f>
        <v>95777</v>
      </c>
      <c r="H10" s="20">
        <f t="shared" ref="H10:H11" si="0">(E10+F10)-G10</f>
        <v>198087</v>
      </c>
      <c r="I10" s="21"/>
      <c r="J10" s="21"/>
      <c r="K10" s="21"/>
      <c r="L10" s="21">
        <v>20777</v>
      </c>
      <c r="M10" s="21">
        <v>29484</v>
      </c>
      <c r="N10" s="21">
        <v>17077</v>
      </c>
      <c r="O10" s="21">
        <v>15435</v>
      </c>
      <c r="P10" s="21"/>
      <c r="Q10" s="21">
        <v>13004</v>
      </c>
      <c r="R10" s="21"/>
      <c r="S10" s="21"/>
      <c r="T10" s="35"/>
      <c r="U10" s="35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7" ht="43.95" thickBot="1" x14ac:dyDescent="0.4">
      <c r="A11" s="17" t="s">
        <v>35</v>
      </c>
      <c r="B11" s="40" t="s">
        <v>141</v>
      </c>
      <c r="C11" s="17" t="s">
        <v>157</v>
      </c>
      <c r="D11" s="18" t="s">
        <v>160</v>
      </c>
      <c r="E11" s="19">
        <v>289048</v>
      </c>
      <c r="F11" s="20"/>
      <c r="G11" s="20">
        <f>SUM(I11:AI11)</f>
        <v>188101</v>
      </c>
      <c r="H11" s="20">
        <f t="shared" si="0"/>
        <v>100947</v>
      </c>
      <c r="I11" s="21"/>
      <c r="J11" s="21"/>
      <c r="K11" s="21"/>
      <c r="L11" s="21">
        <v>81295</v>
      </c>
      <c r="M11" s="21">
        <v>5819</v>
      </c>
      <c r="N11" s="21"/>
      <c r="O11" s="21"/>
      <c r="P11" s="21"/>
      <c r="Q11" s="21">
        <v>100987</v>
      </c>
      <c r="R11" s="21"/>
      <c r="S11" s="21"/>
      <c r="T11" s="35"/>
      <c r="U11" s="35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7" ht="15" thickBot="1" x14ac:dyDescent="0.4">
      <c r="A12" s="36"/>
      <c r="B12" s="37"/>
      <c r="C12" s="38"/>
      <c r="D12" s="37"/>
      <c r="E12" s="39"/>
      <c r="F12" s="39"/>
      <c r="G12" s="39"/>
      <c r="H12" s="39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3"/>
      <c r="AK12" s="23"/>
    </row>
    <row r="13" spans="1:37" s="27" customFormat="1" ht="15" thickBot="1" x14ac:dyDescent="0.4">
      <c r="A13" s="24" t="s">
        <v>56</v>
      </c>
      <c r="B13" s="24"/>
      <c r="C13" s="24"/>
      <c r="D13" s="25"/>
      <c r="E13" s="26">
        <f t="shared" ref="E13:AK13" si="1">SUM(E9:E12)</f>
        <v>904775</v>
      </c>
      <c r="F13" s="26">
        <f t="shared" si="1"/>
        <v>16705</v>
      </c>
      <c r="G13" s="26">
        <f t="shared" si="1"/>
        <v>442167</v>
      </c>
      <c r="H13" s="26">
        <f t="shared" si="1"/>
        <v>479313</v>
      </c>
      <c r="I13" s="26">
        <f t="shared" si="1"/>
        <v>0</v>
      </c>
      <c r="J13" s="26">
        <f t="shared" si="1"/>
        <v>0</v>
      </c>
      <c r="K13" s="26">
        <f t="shared" si="1"/>
        <v>0</v>
      </c>
      <c r="L13" s="26">
        <f t="shared" si="1"/>
        <v>102072</v>
      </c>
      <c r="M13" s="26">
        <f t="shared" si="1"/>
        <v>83532</v>
      </c>
      <c r="N13" s="26">
        <f t="shared" si="1"/>
        <v>41323</v>
      </c>
      <c r="O13" s="26">
        <f t="shared" si="1"/>
        <v>15435</v>
      </c>
      <c r="P13" s="26">
        <f t="shared" si="1"/>
        <v>67734</v>
      </c>
      <c r="Q13" s="26">
        <f t="shared" si="1"/>
        <v>132071</v>
      </c>
      <c r="R13" s="26">
        <f t="shared" si="1"/>
        <v>0</v>
      </c>
      <c r="S13" s="26">
        <f t="shared" si="1"/>
        <v>0</v>
      </c>
      <c r="T13" s="26">
        <f t="shared" si="1"/>
        <v>0</v>
      </c>
      <c r="U13" s="26">
        <f t="shared" si="1"/>
        <v>0</v>
      </c>
      <c r="V13" s="26">
        <f t="shared" si="1"/>
        <v>0</v>
      </c>
      <c r="W13" s="26">
        <f t="shared" si="1"/>
        <v>0</v>
      </c>
      <c r="X13" s="26">
        <f t="shared" si="1"/>
        <v>0</v>
      </c>
      <c r="Y13" s="26">
        <f t="shared" si="1"/>
        <v>0</v>
      </c>
      <c r="Z13" s="26">
        <f t="shared" si="1"/>
        <v>0</v>
      </c>
      <c r="AA13" s="26">
        <f t="shared" si="1"/>
        <v>0</v>
      </c>
      <c r="AB13" s="26">
        <f t="shared" si="1"/>
        <v>0</v>
      </c>
      <c r="AC13" s="26">
        <f t="shared" si="1"/>
        <v>0</v>
      </c>
      <c r="AD13" s="26">
        <f t="shared" si="1"/>
        <v>0</v>
      </c>
      <c r="AE13" s="26">
        <f t="shared" si="1"/>
        <v>0</v>
      </c>
      <c r="AF13" s="26">
        <f t="shared" si="1"/>
        <v>0</v>
      </c>
      <c r="AG13" s="26">
        <f t="shared" si="1"/>
        <v>0</v>
      </c>
      <c r="AH13" s="26">
        <f t="shared" si="1"/>
        <v>0</v>
      </c>
      <c r="AI13" s="26">
        <f t="shared" si="1"/>
        <v>0</v>
      </c>
      <c r="AJ13" s="26">
        <f t="shared" si="1"/>
        <v>0</v>
      </c>
      <c r="AK13" s="26">
        <f t="shared" si="1"/>
        <v>0</v>
      </c>
    </row>
    <row r="14" spans="1:37" ht="14.55" x14ac:dyDescent="0.35">
      <c r="B14" s="28"/>
      <c r="C14" s="28"/>
      <c r="D14" s="29"/>
      <c r="E14" s="30"/>
      <c r="F14" s="30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</row>
    <row r="15" spans="1:37" customFormat="1" ht="14.55" x14ac:dyDescent="0.35">
      <c r="A15" s="32"/>
      <c r="B15" s="28"/>
      <c r="C15" s="28"/>
      <c r="D15" s="29"/>
      <c r="E15" s="29"/>
      <c r="F15" s="29"/>
      <c r="G15" s="6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3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3"/>
      <c r="AG15" s="31"/>
      <c r="AH15" s="31"/>
      <c r="AI15" s="31"/>
    </row>
    <row r="16" spans="1:37" customFormat="1" ht="14.55" x14ac:dyDescent="0.35">
      <c r="A16" s="32"/>
      <c r="B16" s="28"/>
      <c r="C16" s="28"/>
      <c r="D16" s="29"/>
      <c r="E16" s="29"/>
      <c r="F16" s="29"/>
      <c r="G16" s="6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35" customFormat="1" ht="14.55" x14ac:dyDescent="0.35">
      <c r="A17" s="6"/>
      <c r="B17" s="6"/>
      <c r="C17" s="6"/>
      <c r="D17" s="29"/>
      <c r="E17" s="29"/>
      <c r="F17" s="29"/>
      <c r="G17" s="6"/>
      <c r="H17" s="6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</row>
    <row r="18" spans="1:35" customFormat="1" ht="14.55" x14ac:dyDescent="0.35">
      <c r="A18" s="6"/>
      <c r="B18" s="6"/>
      <c r="C18" s="6"/>
      <c r="D18" s="29"/>
      <c r="E18" s="29"/>
      <c r="F18" s="29"/>
      <c r="G18" s="6"/>
      <c r="H18" s="6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</row>
    <row r="19" spans="1:35" customFormat="1" ht="14.55" x14ac:dyDescent="0.35">
      <c r="A19" s="6"/>
      <c r="B19" s="6"/>
      <c r="C19" s="6"/>
      <c r="D19" s="29"/>
      <c r="E19" s="29"/>
      <c r="F19" s="29"/>
      <c r="G19" s="6"/>
      <c r="H19" s="6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1:35" customFormat="1" ht="14.55" x14ac:dyDescent="0.35">
      <c r="A20" s="6"/>
      <c r="B20" s="6"/>
      <c r="C20" s="6"/>
      <c r="D20" s="29"/>
      <c r="E20" s="29"/>
      <c r="F20" s="29"/>
      <c r="G20" s="6"/>
      <c r="H20" s="6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</row>
    <row r="21" spans="1:35" customFormat="1" ht="14.55" x14ac:dyDescent="0.35">
      <c r="A21" s="6"/>
      <c r="B21" s="6"/>
      <c r="C21" s="6"/>
      <c r="D21" s="29"/>
      <c r="E21" s="29"/>
      <c r="F21" s="29"/>
      <c r="G21" s="6"/>
      <c r="H21" s="6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customFormat="1" ht="14.55" x14ac:dyDescent="0.35">
      <c r="A22" s="6"/>
      <c r="B22" s="6"/>
      <c r="C22" s="6"/>
      <c r="D22" s="29"/>
      <c r="E22" s="29"/>
      <c r="F22" s="29"/>
      <c r="G22" s="6"/>
      <c r="H22" s="6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customFormat="1" ht="14.55" x14ac:dyDescent="0.35">
      <c r="A23" s="6"/>
      <c r="B23" s="6"/>
      <c r="C23" s="6"/>
      <c r="D23" s="29"/>
      <c r="E23" s="29"/>
      <c r="F23" s="29"/>
      <c r="G23" s="6"/>
      <c r="H23" s="6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24" spans="1:35" customFormat="1" ht="14.55" x14ac:dyDescent="0.35">
      <c r="A24" s="6"/>
      <c r="B24" s="6"/>
      <c r="C24" s="6"/>
      <c r="D24" s="29"/>
      <c r="E24" s="29"/>
      <c r="F24" s="29"/>
      <c r="G24" s="6"/>
      <c r="H24" s="6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</row>
    <row r="25" spans="1:35" customFormat="1" ht="14.55" x14ac:dyDescent="0.35">
      <c r="A25" s="6"/>
      <c r="B25" s="6"/>
      <c r="C25" s="6"/>
      <c r="D25" s="29"/>
      <c r="E25" s="29"/>
      <c r="F25" s="29"/>
      <c r="G25" s="6"/>
      <c r="H25" s="6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35" customFormat="1" ht="14.55" x14ac:dyDescent="0.35">
      <c r="A26" s="6"/>
      <c r="B26" s="6"/>
      <c r="C26" s="6"/>
      <c r="D26" s="29"/>
      <c r="E26" s="29"/>
      <c r="F26" s="29"/>
      <c r="G26" s="6"/>
      <c r="H26" s="6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customFormat="1" ht="14.55" x14ac:dyDescent="0.35">
      <c r="A27" s="6"/>
      <c r="B27" s="6"/>
      <c r="C27" s="6"/>
      <c r="D27" s="29"/>
      <c r="E27" s="29"/>
      <c r="F27" s="29"/>
      <c r="G27" s="6"/>
      <c r="H27" s="6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customFormat="1" ht="14.55" x14ac:dyDescent="0.35">
      <c r="A28" s="6"/>
      <c r="B28" s="6"/>
      <c r="C28" s="6"/>
      <c r="D28" s="29"/>
      <c r="E28" s="29"/>
      <c r="F28" s="29"/>
      <c r="G28" s="6"/>
      <c r="H28" s="6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customFormat="1" ht="14.55" x14ac:dyDescent="0.35">
      <c r="A29" s="6"/>
      <c r="B29" s="6"/>
      <c r="C29" s="6"/>
      <c r="D29" s="29"/>
      <c r="E29" s="29"/>
      <c r="F29" s="29"/>
      <c r="G29" s="6"/>
      <c r="H29" s="6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customFormat="1" ht="14.55" x14ac:dyDescent="0.35">
      <c r="A30" s="6"/>
      <c r="B30" s="6"/>
      <c r="C30" s="6"/>
      <c r="D30" s="29"/>
      <c r="E30" s="29"/>
      <c r="F30" s="29"/>
      <c r="G30" s="6"/>
      <c r="H30" s="6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customFormat="1" ht="14.55" x14ac:dyDescent="0.35">
      <c r="A31" s="6"/>
      <c r="B31" s="6"/>
      <c r="C31" s="6"/>
      <c r="D31" s="29"/>
      <c r="E31" s="29"/>
      <c r="F31" s="29"/>
      <c r="G31" s="6"/>
      <c r="H31" s="6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1:35" customFormat="1" ht="14.55" x14ac:dyDescent="0.35">
      <c r="A32" s="6"/>
      <c r="B32" s="6"/>
      <c r="C32" s="6"/>
      <c r="D32" s="29"/>
      <c r="E32" s="29"/>
      <c r="F32" s="29"/>
      <c r="G32" s="6"/>
      <c r="H32" s="6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1:35" customFormat="1" ht="14.55" x14ac:dyDescent="0.35">
      <c r="A33" s="6"/>
      <c r="B33" s="6"/>
      <c r="C33" s="6"/>
      <c r="D33" s="29"/>
      <c r="E33" s="29"/>
      <c r="F33" s="29"/>
      <c r="G33" s="6"/>
      <c r="H33" s="6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35" customFormat="1" ht="14.55" x14ac:dyDescent="0.35">
      <c r="A34" s="6"/>
      <c r="B34" s="6"/>
      <c r="C34" s="6"/>
      <c r="D34" s="29"/>
      <c r="E34" s="29"/>
      <c r="F34" s="29"/>
      <c r="G34" s="6"/>
      <c r="H34" s="6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  <row r="35" spans="1:35" customFormat="1" ht="14.55" x14ac:dyDescent="0.35">
      <c r="A35" s="6"/>
      <c r="B35" s="6"/>
      <c r="C35" s="6"/>
      <c r="D35" s="29"/>
      <c r="E35" s="29"/>
      <c r="F35" s="29"/>
      <c r="G35" s="6"/>
      <c r="H35" s="6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35" customFormat="1" x14ac:dyDescent="0.3">
      <c r="A36" s="6"/>
      <c r="B36" s="6"/>
      <c r="C36" s="6"/>
      <c r="D36" s="6"/>
      <c r="E36" s="6"/>
      <c r="F36" s="6"/>
      <c r="G36" s="6"/>
      <c r="H36" s="6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</row>
    <row r="37" spans="1:35" customFormat="1" x14ac:dyDescent="0.3">
      <c r="A37" s="6"/>
      <c r="B37" s="6"/>
      <c r="C37" s="6"/>
      <c r="D37" s="6"/>
      <c r="E37" s="6"/>
      <c r="F37" s="6"/>
      <c r="G37" s="6"/>
      <c r="H37" s="6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</row>
    <row r="38" spans="1:35" customFormat="1" x14ac:dyDescent="0.3">
      <c r="A38" s="6"/>
      <c r="B38" s="6"/>
      <c r="C38" s="6"/>
      <c r="D38" s="6"/>
      <c r="E38" s="6"/>
      <c r="F38" s="6"/>
      <c r="G38" s="6"/>
      <c r="H38" s="6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1:35" customFormat="1" x14ac:dyDescent="0.3">
      <c r="A39" s="6"/>
      <c r="B39" s="6"/>
      <c r="C39" s="6"/>
      <c r="D39" s="6"/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5" customFormat="1" x14ac:dyDescent="0.3">
      <c r="A40" s="6"/>
      <c r="B40" s="6"/>
      <c r="C40" s="6"/>
      <c r="D40" s="6"/>
      <c r="E40" s="6"/>
      <c r="F40" s="6"/>
      <c r="G40" s="6"/>
      <c r="H40" s="6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1:35" customFormat="1" x14ac:dyDescent="0.3">
      <c r="A41" s="6"/>
      <c r="B41" s="6"/>
      <c r="C41" s="6"/>
      <c r="D41" s="6"/>
      <c r="E41" s="6"/>
      <c r="F41" s="6"/>
      <c r="G41" s="6"/>
      <c r="H41" s="6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spans="1:35" customFormat="1" x14ac:dyDescent="0.3">
      <c r="A42" s="6"/>
      <c r="B42" s="6"/>
      <c r="C42" s="6"/>
      <c r="D42" s="6"/>
      <c r="E42" s="6"/>
      <c r="F42" s="6"/>
      <c r="G42" s="6"/>
      <c r="H42" s="6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</row>
    <row r="43" spans="1:35" customFormat="1" x14ac:dyDescent="0.3">
      <c r="A43" s="6"/>
      <c r="B43" s="6"/>
      <c r="C43" s="6"/>
      <c r="D43" s="6"/>
      <c r="E43" s="6"/>
      <c r="F43" s="6"/>
      <c r="G43" s="6"/>
      <c r="H43" s="6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</row>
    <row r="44" spans="1:35" customFormat="1" x14ac:dyDescent="0.3">
      <c r="A44" s="6"/>
      <c r="B44" s="6"/>
      <c r="C44" s="6"/>
      <c r="D44" s="6"/>
      <c r="E44" s="6"/>
      <c r="F44" s="6"/>
      <c r="G44" s="6"/>
      <c r="H44" s="6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35" customFormat="1" x14ac:dyDescent="0.3">
      <c r="A45" s="6"/>
      <c r="B45" s="6"/>
      <c r="C45" s="6"/>
      <c r="D45" s="6"/>
      <c r="E45" s="6"/>
      <c r="F45" s="6"/>
      <c r="G45" s="6"/>
      <c r="H45" s="6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</row>
    <row r="46" spans="1:35" customFormat="1" x14ac:dyDescent="0.3">
      <c r="A46" s="6"/>
      <c r="B46" s="6"/>
      <c r="C46" s="6"/>
      <c r="D46" s="6"/>
      <c r="E46" s="6"/>
      <c r="F46" s="6"/>
      <c r="G46" s="6"/>
      <c r="H46" s="6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</row>
    <row r="47" spans="1:35" customFormat="1" x14ac:dyDescent="0.3">
      <c r="A47" s="6"/>
      <c r="B47" s="6"/>
      <c r="C47" s="6"/>
      <c r="D47" s="6"/>
      <c r="E47" s="6"/>
      <c r="F47" s="6"/>
      <c r="G47" s="6"/>
      <c r="H47" s="6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</row>
    <row r="48" spans="1:35" customFormat="1" x14ac:dyDescent="0.3">
      <c r="A48" s="6"/>
      <c r="B48" s="6"/>
      <c r="C48" s="6"/>
      <c r="D48" s="6"/>
      <c r="E48" s="6"/>
      <c r="F48" s="6"/>
      <c r="G48" s="6"/>
      <c r="H48" s="6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</row>
    <row r="49" spans="1:35" customFormat="1" x14ac:dyDescent="0.3">
      <c r="A49" s="6"/>
      <c r="B49" s="6"/>
      <c r="C49" s="6"/>
      <c r="D49" s="6"/>
      <c r="E49" s="6"/>
      <c r="F49" s="6"/>
      <c r="G49" s="6"/>
      <c r="H49" s="6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</row>
    <row r="50" spans="1:35" customFormat="1" x14ac:dyDescent="0.3">
      <c r="A50" s="6"/>
      <c r="B50" s="6"/>
      <c r="C50" s="6"/>
      <c r="D50" s="6"/>
      <c r="E50" s="6"/>
      <c r="F50" s="6"/>
      <c r="G50" s="6"/>
      <c r="H50" s="6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</row>
    <row r="51" spans="1:35" customFormat="1" x14ac:dyDescent="0.3">
      <c r="A51" s="6"/>
      <c r="B51" s="6"/>
      <c r="C51" s="6"/>
      <c r="D51" s="6"/>
      <c r="E51" s="6"/>
      <c r="F51" s="6"/>
      <c r="G51" s="6"/>
      <c r="H51" s="6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</row>
    <row r="52" spans="1:35" customFormat="1" x14ac:dyDescent="0.3">
      <c r="A52" s="6"/>
      <c r="B52" s="6"/>
      <c r="C52" s="6"/>
      <c r="D52" s="6"/>
      <c r="E52" s="6"/>
      <c r="F52" s="6"/>
      <c r="G52" s="6"/>
      <c r="H52" s="6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1:35" customFormat="1" x14ac:dyDescent="0.3">
      <c r="A53" s="6"/>
      <c r="B53" s="6"/>
      <c r="C53" s="6"/>
      <c r="D53" s="6"/>
      <c r="E53" s="6"/>
      <c r="F53" s="6"/>
      <c r="G53" s="6"/>
      <c r="H53" s="6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</row>
    <row r="54" spans="1:35" customFormat="1" x14ac:dyDescent="0.3">
      <c r="A54" s="6"/>
      <c r="B54" s="6"/>
      <c r="C54" s="6"/>
      <c r="D54" s="6"/>
      <c r="E54" s="6"/>
      <c r="F54" s="6"/>
      <c r="G54" s="6"/>
      <c r="H54" s="6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</row>
    <row r="55" spans="1:35" customFormat="1" x14ac:dyDescent="0.3">
      <c r="A55" s="6"/>
      <c r="B55" s="6"/>
      <c r="C55" s="6"/>
      <c r="D55" s="6"/>
      <c r="E55" s="6"/>
      <c r="F55" s="6"/>
      <c r="G55" s="6"/>
      <c r="H55" s="6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1:35" customFormat="1" x14ac:dyDescent="0.3">
      <c r="A56" s="6"/>
      <c r="B56" s="6"/>
      <c r="C56" s="6"/>
      <c r="D56" s="6"/>
      <c r="E56" s="6"/>
      <c r="F56" s="6"/>
      <c r="G56" s="6"/>
      <c r="H56" s="6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1:35" customFormat="1" x14ac:dyDescent="0.3">
      <c r="A57" s="6"/>
      <c r="B57" s="6"/>
      <c r="C57" s="6"/>
      <c r="D57" s="6"/>
      <c r="E57" s="6"/>
      <c r="F57" s="6"/>
      <c r="G57" s="6"/>
      <c r="H57" s="6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1:35" customFormat="1" x14ac:dyDescent="0.3">
      <c r="A58" s="6"/>
      <c r="B58" s="6"/>
      <c r="C58" s="6"/>
      <c r="D58" s="6"/>
      <c r="E58" s="6"/>
      <c r="F58" s="6"/>
      <c r="G58" s="6"/>
      <c r="H58" s="6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1:35" customFormat="1" x14ac:dyDescent="0.3">
      <c r="A59" s="6"/>
      <c r="B59" s="6"/>
      <c r="C59" s="6"/>
      <c r="D59" s="6"/>
      <c r="E59" s="6"/>
      <c r="F59" s="6"/>
      <c r="G59" s="6"/>
      <c r="H59" s="6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1:35" customFormat="1" x14ac:dyDescent="0.3">
      <c r="A60" s="6"/>
      <c r="B60" s="6"/>
      <c r="C60" s="6"/>
      <c r="D60" s="6"/>
      <c r="E60" s="6"/>
      <c r="F60" s="6"/>
      <c r="G60" s="6"/>
      <c r="H60" s="6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1:35" customFormat="1" x14ac:dyDescent="0.3">
      <c r="A61" s="6"/>
      <c r="B61" s="6"/>
      <c r="C61" s="6"/>
      <c r="D61" s="6"/>
      <c r="E61" s="6"/>
      <c r="F61" s="6"/>
      <c r="G61" s="6"/>
      <c r="H61" s="6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1:35" customFormat="1" x14ac:dyDescent="0.3">
      <c r="A62" s="6"/>
      <c r="B62" s="6"/>
      <c r="C62" s="6"/>
      <c r="D62" s="6"/>
      <c r="E62" s="6"/>
      <c r="F62" s="6"/>
      <c r="G62" s="6"/>
      <c r="H62" s="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</row>
    <row r="63" spans="1:35" customFormat="1" x14ac:dyDescent="0.3">
      <c r="A63" s="6"/>
      <c r="B63" s="6"/>
      <c r="C63" s="6"/>
      <c r="D63" s="6"/>
      <c r="E63" s="6"/>
      <c r="F63" s="6"/>
      <c r="G63" s="6"/>
      <c r="H63" s="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</row>
    <row r="64" spans="1:35" customFormat="1" x14ac:dyDescent="0.3">
      <c r="A64" s="6"/>
      <c r="B64" s="6"/>
      <c r="C64" s="6"/>
      <c r="D64" s="6"/>
      <c r="E64" s="6"/>
      <c r="F64" s="6"/>
      <c r="G64" s="6"/>
      <c r="H64" s="6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</row>
    <row r="65" spans="1:35" customFormat="1" x14ac:dyDescent="0.3">
      <c r="A65" s="6"/>
      <c r="B65" s="6"/>
      <c r="C65" s="6"/>
      <c r="D65" s="6"/>
      <c r="E65" s="6"/>
      <c r="F65" s="6"/>
      <c r="G65" s="6"/>
      <c r="H65" s="6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</row>
    <row r="66" spans="1:35" customFormat="1" x14ac:dyDescent="0.3">
      <c r="A66" s="6"/>
      <c r="B66" s="6"/>
      <c r="C66" s="6"/>
      <c r="D66" s="6"/>
      <c r="E66" s="6"/>
      <c r="F66" s="6"/>
      <c r="G66" s="6"/>
      <c r="H66" s="6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1:35" customFormat="1" x14ac:dyDescent="0.3">
      <c r="A67" s="6"/>
      <c r="B67" s="6"/>
      <c r="C67" s="6"/>
      <c r="D67" s="6"/>
      <c r="E67" s="6"/>
      <c r="F67" s="6"/>
      <c r="G67" s="6"/>
      <c r="H67" s="6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1:35" customFormat="1" x14ac:dyDescent="0.3">
      <c r="A68" s="6"/>
      <c r="B68" s="6"/>
      <c r="C68" s="6"/>
      <c r="D68" s="6"/>
      <c r="E68" s="6"/>
      <c r="F68" s="6"/>
      <c r="G68" s="6"/>
      <c r="H68" s="6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1:35" customFormat="1" x14ac:dyDescent="0.3">
      <c r="A69" s="6"/>
      <c r="B69" s="6"/>
      <c r="C69" s="6"/>
      <c r="D69" s="6"/>
      <c r="E69" s="6"/>
      <c r="F69" s="6"/>
      <c r="G69" s="6"/>
      <c r="H69" s="6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1:35" customFormat="1" x14ac:dyDescent="0.3">
      <c r="A70" s="6"/>
      <c r="B70" s="6"/>
      <c r="C70" s="6"/>
      <c r="D70" s="6"/>
      <c r="E70" s="6"/>
      <c r="F70" s="6"/>
      <c r="G70" s="6"/>
      <c r="H70" s="6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1:35" customFormat="1" x14ac:dyDescent="0.3">
      <c r="A71" s="6"/>
      <c r="B71" s="6"/>
      <c r="C71" s="6"/>
      <c r="D71" s="6"/>
      <c r="E71" s="6"/>
      <c r="F71" s="6"/>
      <c r="G71" s="6"/>
      <c r="H71" s="6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1:35" customFormat="1" x14ac:dyDescent="0.3">
      <c r="A72" s="6"/>
      <c r="B72" s="6"/>
      <c r="C72" s="6"/>
      <c r="D72" s="6"/>
      <c r="E72" s="6"/>
      <c r="F72" s="6"/>
      <c r="G72" s="6"/>
      <c r="H72" s="6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35" customFormat="1" x14ac:dyDescent="0.3">
      <c r="A73" s="6"/>
      <c r="B73" s="6"/>
      <c r="C73" s="6"/>
      <c r="D73" s="6"/>
      <c r="E73" s="6"/>
      <c r="F73" s="6"/>
      <c r="G73" s="6"/>
      <c r="H73" s="6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1:35" customFormat="1" x14ac:dyDescent="0.3">
      <c r="A74" s="6"/>
      <c r="B74" s="6"/>
      <c r="C74" s="6"/>
      <c r="D74" s="6"/>
      <c r="E74" s="6"/>
      <c r="F74" s="6"/>
      <c r="G74" s="6"/>
      <c r="H74" s="6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1:35" customFormat="1" x14ac:dyDescent="0.3">
      <c r="A75" s="6"/>
      <c r="B75" s="6"/>
      <c r="C75" s="6"/>
      <c r="D75" s="6"/>
      <c r="E75" s="6"/>
      <c r="F75" s="6"/>
      <c r="G75" s="6"/>
      <c r="H75" s="6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1:35" customFormat="1" x14ac:dyDescent="0.3">
      <c r="A76" s="6"/>
      <c r="B76" s="6"/>
      <c r="C76" s="6"/>
      <c r="D76" s="6"/>
      <c r="E76" s="6"/>
      <c r="F76" s="6"/>
      <c r="G76" s="6"/>
      <c r="H76" s="6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</row>
    <row r="77" spans="1:35" customFormat="1" x14ac:dyDescent="0.3">
      <c r="A77" s="6"/>
      <c r="B77" s="6"/>
      <c r="C77" s="6"/>
      <c r="D77" s="6"/>
      <c r="E77" s="6"/>
      <c r="F77" s="6"/>
      <c r="G77" s="6"/>
      <c r="H77" s="6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</row>
    <row r="78" spans="1:35" customFormat="1" x14ac:dyDescent="0.3">
      <c r="A78" s="6"/>
      <c r="B78" s="6"/>
      <c r="C78" s="6"/>
      <c r="D78" s="6"/>
      <c r="E78" s="6"/>
      <c r="F78" s="6"/>
      <c r="G78" s="6"/>
      <c r="H78" s="6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1:35" customFormat="1" x14ac:dyDescent="0.3">
      <c r="A79" s="6"/>
      <c r="B79" s="6"/>
      <c r="C79" s="6"/>
      <c r="D79" s="6"/>
      <c r="E79" s="6"/>
      <c r="F79" s="6"/>
      <c r="G79" s="6"/>
      <c r="H79" s="6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1:35" customFormat="1" x14ac:dyDescent="0.3">
      <c r="A80" s="6"/>
      <c r="B80" s="6"/>
      <c r="C80" s="6"/>
      <c r="D80" s="6"/>
      <c r="E80" s="6"/>
      <c r="F80" s="6"/>
      <c r="G80" s="6"/>
      <c r="H80" s="6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1:35" customFormat="1" x14ac:dyDescent="0.3">
      <c r="A81" s="6"/>
      <c r="B81" s="6"/>
      <c r="C81" s="6"/>
      <c r="D81" s="6"/>
      <c r="E81" s="6"/>
      <c r="F81" s="6"/>
      <c r="G81" s="6"/>
      <c r="H81" s="6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  <row r="82" spans="1:35" customFormat="1" x14ac:dyDescent="0.3">
      <c r="A82" s="6"/>
      <c r="B82" s="6"/>
      <c r="C82" s="6"/>
      <c r="D82" s="6"/>
      <c r="E82" s="6"/>
      <c r="F82" s="6"/>
      <c r="G82" s="6"/>
      <c r="H82" s="6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</row>
    <row r="83" spans="1:35" customFormat="1" x14ac:dyDescent="0.3">
      <c r="A83" s="6"/>
      <c r="B83" s="6"/>
      <c r="C83" s="6"/>
      <c r="D83" s="6"/>
      <c r="E83" s="6"/>
      <c r="F83" s="6"/>
      <c r="G83" s="6"/>
      <c r="H83" s="6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</row>
    <row r="84" spans="1:35" customFormat="1" x14ac:dyDescent="0.3">
      <c r="A84" s="6"/>
      <c r="B84" s="6"/>
      <c r="C84" s="6"/>
      <c r="D84" s="6"/>
      <c r="E84" s="6"/>
      <c r="F84" s="6"/>
      <c r="G84" s="6"/>
      <c r="H84" s="6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</row>
    <row r="85" spans="1:35" customFormat="1" x14ac:dyDescent="0.3">
      <c r="A85" s="6"/>
      <c r="B85" s="6"/>
      <c r="C85" s="6"/>
      <c r="D85" s="6"/>
      <c r="E85" s="6"/>
      <c r="F85" s="6"/>
      <c r="G85" s="6"/>
      <c r="H85" s="6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</row>
    <row r="86" spans="1:35" customFormat="1" x14ac:dyDescent="0.3">
      <c r="A86" s="6"/>
      <c r="B86" s="6"/>
      <c r="C86" s="6"/>
      <c r="D86" s="6"/>
      <c r="E86" s="6"/>
      <c r="F86" s="6"/>
      <c r="G86" s="6"/>
      <c r="H86" s="6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1:35" customFormat="1" x14ac:dyDescent="0.3">
      <c r="A87" s="6"/>
      <c r="B87" s="6"/>
      <c r="C87" s="6"/>
      <c r="D87" s="6"/>
      <c r="E87" s="6"/>
      <c r="F87" s="6"/>
      <c r="G87" s="6"/>
      <c r="H87" s="6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1:35" customFormat="1" x14ac:dyDescent="0.3">
      <c r="A88" s="6"/>
      <c r="B88" s="6"/>
      <c r="C88" s="6"/>
      <c r="D88" s="6"/>
      <c r="E88" s="6"/>
      <c r="F88" s="6"/>
      <c r="G88" s="6"/>
      <c r="H88" s="6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1:35" customFormat="1" x14ac:dyDescent="0.3">
      <c r="A89" s="6"/>
      <c r="B89" s="6"/>
      <c r="C89" s="6"/>
      <c r="D89" s="6"/>
      <c r="E89" s="6"/>
      <c r="F89" s="6"/>
      <c r="G89" s="6"/>
      <c r="H89" s="6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1:35" customFormat="1" x14ac:dyDescent="0.3">
      <c r="A90" s="6"/>
      <c r="B90" s="6"/>
      <c r="C90" s="6"/>
      <c r="D90" s="6"/>
      <c r="E90" s="6"/>
      <c r="F90" s="6"/>
      <c r="G90" s="6"/>
      <c r="H90" s="6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1:35" customFormat="1" x14ac:dyDescent="0.3">
      <c r="A91" s="6"/>
      <c r="B91" s="6"/>
      <c r="C91" s="6"/>
      <c r="D91" s="6"/>
      <c r="E91" s="6"/>
      <c r="F91" s="6"/>
      <c r="G91" s="6"/>
      <c r="H91" s="6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</row>
    <row r="92" spans="1:35" customFormat="1" x14ac:dyDescent="0.3">
      <c r="A92" s="6"/>
      <c r="B92" s="6"/>
      <c r="C92" s="6"/>
      <c r="D92" s="6"/>
      <c r="E92" s="6"/>
      <c r="F92" s="6"/>
      <c r="G92" s="6"/>
      <c r="H92" s="6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</row>
    <row r="93" spans="1:35" customFormat="1" x14ac:dyDescent="0.3">
      <c r="A93" s="6"/>
      <c r="B93" s="6"/>
      <c r="C93" s="6"/>
      <c r="D93" s="6"/>
      <c r="E93" s="6"/>
      <c r="F93" s="6"/>
      <c r="G93" s="6"/>
      <c r="H93" s="6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</row>
    <row r="94" spans="1:35" customFormat="1" x14ac:dyDescent="0.3">
      <c r="A94" s="6"/>
      <c r="B94" s="6"/>
      <c r="C94" s="6"/>
      <c r="D94" s="6"/>
      <c r="E94" s="6"/>
      <c r="F94" s="6"/>
      <c r="G94" s="6"/>
      <c r="H94" s="6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</row>
    <row r="95" spans="1:35" customFormat="1" x14ac:dyDescent="0.3">
      <c r="A95" s="6"/>
      <c r="B95" s="6"/>
      <c r="C95" s="6"/>
      <c r="D95" s="6"/>
      <c r="E95" s="6"/>
      <c r="F95" s="6"/>
      <c r="G95" s="6"/>
      <c r="H95" s="6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1:35" customFormat="1" x14ac:dyDescent="0.3">
      <c r="A96" s="6"/>
      <c r="B96" s="6"/>
      <c r="C96" s="6"/>
      <c r="D96" s="6"/>
      <c r="E96" s="6"/>
      <c r="F96" s="6"/>
      <c r="G96" s="6"/>
      <c r="H96" s="6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1:35" customFormat="1" x14ac:dyDescent="0.3">
      <c r="A97" s="6"/>
      <c r="B97" s="6"/>
      <c r="C97" s="6"/>
      <c r="D97" s="6"/>
      <c r="E97" s="6"/>
      <c r="F97" s="6"/>
      <c r="G97" s="6"/>
      <c r="H97" s="6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</row>
    <row r="98" spans="1:35" customFormat="1" x14ac:dyDescent="0.3">
      <c r="A98" s="6"/>
      <c r="B98" s="6"/>
      <c r="C98" s="6"/>
      <c r="D98" s="6"/>
      <c r="E98" s="6"/>
      <c r="F98" s="6"/>
      <c r="G98" s="6"/>
      <c r="H98" s="6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</row>
    <row r="99" spans="1:35" customFormat="1" x14ac:dyDescent="0.3">
      <c r="A99" s="6"/>
      <c r="B99" s="6"/>
      <c r="C99" s="6"/>
      <c r="D99" s="6"/>
      <c r="E99" s="6"/>
      <c r="F99" s="6"/>
      <c r="G99" s="6"/>
      <c r="H99" s="6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</row>
    <row r="100" spans="1:35" customFormat="1" x14ac:dyDescent="0.3">
      <c r="A100" s="6"/>
      <c r="B100" s="6"/>
      <c r="C100" s="6"/>
      <c r="D100" s="6"/>
      <c r="E100" s="6"/>
      <c r="F100" s="6"/>
      <c r="G100" s="6"/>
      <c r="H100" s="6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</row>
    <row r="101" spans="1:35" customFormat="1" x14ac:dyDescent="0.3">
      <c r="A101" s="6"/>
      <c r="B101" s="6"/>
      <c r="C101" s="6"/>
      <c r="D101" s="6"/>
      <c r="E101" s="6"/>
      <c r="F101" s="6"/>
      <c r="G101" s="6"/>
      <c r="H101" s="6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</row>
    <row r="102" spans="1:35" customFormat="1" x14ac:dyDescent="0.3">
      <c r="A102" s="6"/>
      <c r="B102" s="6"/>
      <c r="C102" s="6"/>
      <c r="D102" s="6"/>
      <c r="E102" s="6"/>
      <c r="F102" s="6"/>
      <c r="G102" s="6"/>
      <c r="H102" s="6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</row>
    <row r="103" spans="1:35" customFormat="1" x14ac:dyDescent="0.3">
      <c r="A103" s="6"/>
      <c r="B103" s="6"/>
      <c r="C103" s="6"/>
      <c r="D103" s="6"/>
      <c r="E103" s="6"/>
      <c r="F103" s="6"/>
      <c r="G103" s="6"/>
      <c r="H103" s="6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</row>
    <row r="104" spans="1:35" customFormat="1" x14ac:dyDescent="0.3">
      <c r="A104" s="6"/>
      <c r="B104" s="6"/>
      <c r="C104" s="6"/>
      <c r="D104" s="6"/>
      <c r="E104" s="6"/>
      <c r="F104" s="6"/>
      <c r="G104" s="6"/>
      <c r="H104" s="6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1:35" customFormat="1" x14ac:dyDescent="0.3">
      <c r="A105" s="6"/>
      <c r="B105" s="6"/>
      <c r="C105" s="6"/>
      <c r="D105" s="6"/>
      <c r="E105" s="6"/>
      <c r="F105" s="6"/>
      <c r="G105" s="6"/>
      <c r="H105" s="6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</row>
    <row r="106" spans="1:35" customFormat="1" x14ac:dyDescent="0.3">
      <c r="A106" s="6"/>
      <c r="B106" s="6"/>
      <c r="C106" s="6"/>
      <c r="D106" s="6"/>
      <c r="E106" s="6"/>
      <c r="F106" s="6"/>
      <c r="G106" s="6"/>
      <c r="H106" s="6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</row>
    <row r="107" spans="1:35" customFormat="1" x14ac:dyDescent="0.3">
      <c r="A107" s="6"/>
      <c r="B107" s="6"/>
      <c r="C107" s="6"/>
      <c r="D107" s="6"/>
      <c r="E107" s="6"/>
      <c r="F107" s="6"/>
      <c r="G107" s="6"/>
      <c r="H107" s="6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</row>
    <row r="108" spans="1:35" customFormat="1" x14ac:dyDescent="0.3">
      <c r="A108" s="6"/>
      <c r="B108" s="6"/>
      <c r="C108" s="6"/>
      <c r="D108" s="6"/>
      <c r="E108" s="6"/>
      <c r="F108" s="6"/>
      <c r="G108" s="6"/>
      <c r="H108" s="6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</row>
    <row r="109" spans="1:35" customFormat="1" x14ac:dyDescent="0.3">
      <c r="A109" s="6"/>
      <c r="B109" s="6"/>
      <c r="C109" s="6"/>
      <c r="D109" s="6"/>
      <c r="E109" s="6"/>
      <c r="F109" s="6"/>
      <c r="G109" s="6"/>
      <c r="H109" s="6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</row>
    <row r="110" spans="1:35" customFormat="1" x14ac:dyDescent="0.3">
      <c r="A110" s="6"/>
      <c r="B110" s="6"/>
      <c r="C110" s="6"/>
      <c r="D110" s="6"/>
      <c r="E110" s="6"/>
      <c r="F110" s="6"/>
      <c r="G110" s="6"/>
      <c r="H110" s="6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</row>
    <row r="111" spans="1:35" customFormat="1" x14ac:dyDescent="0.3">
      <c r="A111" s="6"/>
      <c r="B111" s="6"/>
      <c r="C111" s="6"/>
      <c r="D111" s="6"/>
      <c r="E111" s="6"/>
      <c r="F111" s="6"/>
      <c r="G111" s="6"/>
      <c r="H111" s="6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</row>
    <row r="112" spans="1:35" customFormat="1" x14ac:dyDescent="0.3">
      <c r="A112" s="6"/>
      <c r="B112" s="6"/>
      <c r="C112" s="6"/>
      <c r="D112" s="6"/>
      <c r="E112" s="6"/>
      <c r="F112" s="6"/>
      <c r="G112" s="6"/>
      <c r="H112" s="6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</row>
    <row r="113" spans="1:35" customFormat="1" x14ac:dyDescent="0.3">
      <c r="A113" s="6"/>
      <c r="B113" s="6"/>
      <c r="C113" s="6"/>
      <c r="D113" s="6"/>
      <c r="E113" s="6"/>
      <c r="F113" s="6"/>
      <c r="G113" s="6"/>
      <c r="H113" s="6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</row>
    <row r="114" spans="1:35" customFormat="1" x14ac:dyDescent="0.3">
      <c r="A114" s="6"/>
      <c r="B114" s="6"/>
      <c r="C114" s="6"/>
      <c r="D114" s="6"/>
      <c r="E114" s="6"/>
      <c r="F114" s="6"/>
      <c r="G114" s="6"/>
      <c r="H114" s="6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</row>
    <row r="115" spans="1:35" customFormat="1" x14ac:dyDescent="0.3">
      <c r="A115" s="6"/>
      <c r="B115" s="6"/>
      <c r="C115" s="6"/>
      <c r="D115" s="6"/>
      <c r="E115" s="6"/>
      <c r="F115" s="6"/>
      <c r="G115" s="6"/>
      <c r="H115" s="6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</row>
    <row r="116" spans="1:35" customFormat="1" x14ac:dyDescent="0.3">
      <c r="A116" s="6"/>
      <c r="B116" s="6"/>
      <c r="C116" s="6"/>
      <c r="D116" s="6"/>
      <c r="E116" s="6"/>
      <c r="F116" s="6"/>
      <c r="G116" s="6"/>
      <c r="H116" s="6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1:35" customFormat="1" x14ac:dyDescent="0.3">
      <c r="A117" s="6"/>
      <c r="B117" s="6"/>
      <c r="C117" s="6"/>
      <c r="D117" s="6"/>
      <c r="E117" s="6"/>
      <c r="F117" s="6"/>
      <c r="G117" s="6"/>
      <c r="H117" s="6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</row>
    <row r="118" spans="1:35" customFormat="1" x14ac:dyDescent="0.3">
      <c r="A118" s="6"/>
      <c r="B118" s="6"/>
      <c r="C118" s="6"/>
      <c r="D118" s="6"/>
      <c r="E118" s="6"/>
      <c r="F118" s="6"/>
      <c r="G118" s="6"/>
      <c r="H118" s="6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</row>
    <row r="119" spans="1:35" customFormat="1" x14ac:dyDescent="0.3">
      <c r="A119" s="6"/>
      <c r="B119" s="6"/>
      <c r="C119" s="6"/>
      <c r="D119" s="6"/>
      <c r="E119" s="6"/>
      <c r="F119" s="6"/>
      <c r="G119" s="6"/>
      <c r="H119" s="6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1:35" customFormat="1" x14ac:dyDescent="0.3">
      <c r="A120" s="6"/>
      <c r="B120" s="6"/>
      <c r="C120" s="6"/>
      <c r="D120" s="6"/>
      <c r="E120" s="6"/>
      <c r="F120" s="6"/>
      <c r="G120" s="6"/>
      <c r="H120" s="6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</row>
  </sheetData>
  <sheetProtection algorithmName="SHA-512" hashValue="MlXU5H2fsFzycEM51ur85oXhKTgTNw18KSF3WLVObQJvR6RchJwwjPSsCjEIAV/HGGM2FTDyQu4kgARBBpCYSQ==" saltValue="wMV3ykASmoBy0b281aoqSA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J124"/>
  <sheetViews>
    <sheetView workbookViewId="0">
      <pane xSplit="7" ySplit="8" topLeftCell="P9" activePane="bottomRight" state="frozen"/>
      <selection activeCell="D27" sqref="D27"/>
      <selection pane="topRight" activeCell="D27" sqref="D27"/>
      <selection pane="bottomLeft" activeCell="D27" sqref="D27"/>
      <selection pane="bottomRight" activeCell="P15" sqref="P15"/>
    </sheetView>
  </sheetViews>
  <sheetFormatPr defaultColWidth="9.109375" defaultRowHeight="14.4" x14ac:dyDescent="0.3"/>
  <cols>
    <col min="1" max="1" width="9.109375" style="6"/>
    <col min="2" max="2" width="32.109375" style="6" customWidth="1"/>
    <col min="3" max="3" width="12.109375" style="6" customWidth="1"/>
    <col min="4" max="4" width="31.109375" style="6" customWidth="1"/>
    <col min="5" max="5" width="14.88671875" style="6" customWidth="1"/>
    <col min="6" max="6" width="14.5546875" style="6" customWidth="1"/>
    <col min="7" max="7" width="18" style="6" customWidth="1"/>
    <col min="8" max="34" width="15.6640625" style="34" customWidth="1"/>
    <col min="35" max="36" width="21.33203125" customWidth="1"/>
    <col min="37" max="16384" width="9.109375" style="6"/>
  </cols>
  <sheetData>
    <row r="1" spans="1:36" ht="21" x14ac:dyDescent="0.5">
      <c r="A1" s="1" t="s">
        <v>0</v>
      </c>
      <c r="B1" s="2"/>
      <c r="C1" s="3" t="s">
        <v>161</v>
      </c>
      <c r="D1" s="3"/>
      <c r="E1" s="3"/>
      <c r="F1" s="1"/>
      <c r="G1" s="4"/>
      <c r="H1" s="5"/>
      <c r="I1" s="5"/>
      <c r="J1" s="3"/>
      <c r="K1" s="3"/>
      <c r="L1" s="3" t="str">
        <f>$C$1</f>
        <v>Tiered Intervention Grant - Cohort 7</v>
      </c>
      <c r="M1" s="1"/>
      <c r="N1" s="1"/>
      <c r="O1" s="4"/>
      <c r="P1" s="4"/>
      <c r="Q1" s="5"/>
      <c r="R1" s="3" t="str">
        <f>$C$1</f>
        <v>Tiered Intervention Grant - Cohort 7</v>
      </c>
      <c r="S1" s="3"/>
      <c r="T1" s="3"/>
      <c r="U1" s="1"/>
      <c r="V1" s="1"/>
      <c r="W1" s="3"/>
      <c r="X1" s="3"/>
      <c r="Y1" s="3" t="str">
        <f>C1</f>
        <v>Tiered Intervention Grant - Cohort 7</v>
      </c>
      <c r="Z1" s="1"/>
      <c r="AA1" s="4"/>
      <c r="AB1" s="4"/>
      <c r="AC1" s="5"/>
      <c r="AD1" s="5"/>
      <c r="AE1" s="3" t="str">
        <f>C1</f>
        <v>Tiered Intervention Grant - Cohort 7</v>
      </c>
      <c r="AF1" s="3"/>
      <c r="AG1" s="1"/>
      <c r="AH1" s="1"/>
      <c r="AI1" s="1"/>
      <c r="AJ1" s="1"/>
    </row>
    <row r="2" spans="1:36" ht="21" x14ac:dyDescent="0.5">
      <c r="A2" s="1" t="s">
        <v>2</v>
      </c>
      <c r="B2" s="2"/>
      <c r="C2" s="3" t="s">
        <v>138</v>
      </c>
      <c r="D2" s="3"/>
      <c r="E2" s="7"/>
      <c r="F2" s="8"/>
      <c r="G2" s="9"/>
      <c r="H2" s="5"/>
      <c r="I2" s="5"/>
      <c r="J2" s="8"/>
      <c r="K2" s="8"/>
      <c r="L2" s="8" t="str">
        <f>"FY"&amp;$C$4</f>
        <v>FY2018-19</v>
      </c>
      <c r="M2" s="10"/>
      <c r="N2" s="10"/>
      <c r="O2" s="9"/>
      <c r="P2" s="9"/>
      <c r="Q2" s="9"/>
      <c r="R2" s="8" t="str">
        <f>"FY"&amp;$C$4</f>
        <v>FY2018-19</v>
      </c>
      <c r="S2" s="8"/>
      <c r="T2" s="8"/>
      <c r="U2" s="10"/>
      <c r="V2" s="10"/>
      <c r="W2" s="8"/>
      <c r="X2" s="8"/>
      <c r="Y2" s="8" t="str">
        <f>"FY"&amp;C4</f>
        <v>FY2018-19</v>
      </c>
      <c r="Z2" s="10"/>
      <c r="AA2" s="9"/>
      <c r="AB2" s="9"/>
      <c r="AC2" s="9"/>
      <c r="AD2" s="9"/>
      <c r="AE2" s="8" t="str">
        <f>"FY"&amp;C4</f>
        <v>FY2018-19</v>
      </c>
      <c r="AF2" s="8"/>
      <c r="AG2" s="10"/>
      <c r="AH2" s="10"/>
      <c r="AI2" s="1"/>
      <c r="AJ2" s="1"/>
    </row>
    <row r="3" spans="1:36" ht="15.75" customHeight="1" x14ac:dyDescent="0.5">
      <c r="A3" s="8" t="s">
        <v>4</v>
      </c>
      <c r="B3" s="2"/>
      <c r="C3" s="10">
        <v>7377</v>
      </c>
      <c r="D3" s="3"/>
      <c r="E3" s="10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0"/>
      <c r="AJ3" s="10"/>
    </row>
    <row r="4" spans="1:36" ht="13.5" customHeight="1" x14ac:dyDescent="0.5">
      <c r="A4" s="8" t="s">
        <v>5</v>
      </c>
      <c r="B4" s="2"/>
      <c r="C4" s="10" t="s">
        <v>57</v>
      </c>
      <c r="D4" s="3"/>
      <c r="E4" s="10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5"/>
      <c r="AG4" s="5"/>
      <c r="AH4" s="5"/>
      <c r="AI4" s="5"/>
      <c r="AJ4" s="5"/>
    </row>
    <row r="5" spans="1:36" ht="15.75" customHeight="1" x14ac:dyDescent="0.5">
      <c r="A5" s="8" t="s">
        <v>6</v>
      </c>
      <c r="B5" s="2"/>
      <c r="C5" s="8" t="s">
        <v>139</v>
      </c>
      <c r="D5" s="3"/>
      <c r="E5" s="8"/>
      <c r="F5" s="9"/>
      <c r="G5" s="9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5"/>
      <c r="AJ5" s="5"/>
    </row>
    <row r="6" spans="1:36" ht="15.75" customHeight="1" x14ac:dyDescent="0.5">
      <c r="A6" s="8" t="s">
        <v>7</v>
      </c>
      <c r="B6" s="2"/>
      <c r="C6" s="8" t="s">
        <v>8</v>
      </c>
      <c r="D6" s="3"/>
      <c r="E6" s="8"/>
      <c r="F6" s="9"/>
      <c r="G6" s="9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2"/>
      <c r="X6" s="12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15" thickBot="1" x14ac:dyDescent="0.4">
      <c r="A7" s="2"/>
      <c r="B7" s="2"/>
      <c r="C7" s="2"/>
      <c r="D7" s="2"/>
      <c r="E7" s="2"/>
      <c r="F7" s="2"/>
      <c r="G7" s="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29.55" thickBot="1" x14ac:dyDescent="0.4">
      <c r="A8" s="13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4" t="s">
        <v>15</v>
      </c>
      <c r="H8" s="16" t="s">
        <v>16</v>
      </c>
      <c r="I8" s="16" t="s">
        <v>17</v>
      </c>
      <c r="J8" s="15" t="s">
        <v>18</v>
      </c>
      <c r="K8" s="16" t="s">
        <v>19</v>
      </c>
      <c r="L8" s="15" t="s">
        <v>20</v>
      </c>
      <c r="M8" s="16" t="s">
        <v>21</v>
      </c>
      <c r="N8" s="16" t="s">
        <v>22</v>
      </c>
      <c r="O8" s="16" t="s">
        <v>23</v>
      </c>
      <c r="P8" s="16" t="s">
        <v>24</v>
      </c>
      <c r="Q8" s="16" t="s">
        <v>25</v>
      </c>
      <c r="R8" s="16" t="s">
        <v>26</v>
      </c>
      <c r="S8" s="16" t="s">
        <v>27</v>
      </c>
      <c r="T8" s="15" t="s">
        <v>28</v>
      </c>
      <c r="U8" s="16" t="s">
        <v>29</v>
      </c>
      <c r="V8" s="16" t="s">
        <v>30</v>
      </c>
      <c r="W8" s="16" t="s">
        <v>88</v>
      </c>
      <c r="X8" s="15" t="s">
        <v>89</v>
      </c>
      <c r="Y8" s="16" t="s">
        <v>90</v>
      </c>
      <c r="Z8" s="16" t="s">
        <v>91</v>
      </c>
      <c r="AA8" s="16" t="s">
        <v>92</v>
      </c>
      <c r="AB8" s="16" t="s">
        <v>93</v>
      </c>
      <c r="AC8" s="16" t="s">
        <v>94</v>
      </c>
      <c r="AD8" s="16" t="s">
        <v>95</v>
      </c>
      <c r="AE8" s="16" t="s">
        <v>96</v>
      </c>
      <c r="AF8" s="15" t="s">
        <v>97</v>
      </c>
      <c r="AG8" s="16" t="s">
        <v>98</v>
      </c>
      <c r="AH8" s="16" t="s">
        <v>99</v>
      </c>
      <c r="AI8" s="13" t="s">
        <v>31</v>
      </c>
      <c r="AJ8" s="13" t="s">
        <v>32</v>
      </c>
    </row>
    <row r="9" spans="1:36" ht="15" thickBot="1" x14ac:dyDescent="0.4">
      <c r="A9" s="17" t="s">
        <v>35</v>
      </c>
      <c r="B9" s="40" t="s">
        <v>59</v>
      </c>
      <c r="C9" s="17" t="s">
        <v>166</v>
      </c>
      <c r="D9" s="18" t="s">
        <v>173</v>
      </c>
      <c r="E9" s="19">
        <v>297757</v>
      </c>
      <c r="F9" s="20">
        <f>SUM(H9:AH9)</f>
        <v>84371</v>
      </c>
      <c r="G9" s="20">
        <f t="shared" ref="G9:G15" si="0">E9-F9</f>
        <v>213386</v>
      </c>
      <c r="H9" s="21"/>
      <c r="I9" s="21"/>
      <c r="J9" s="21"/>
      <c r="K9" s="21"/>
      <c r="L9" s="21">
        <v>62721</v>
      </c>
      <c r="M9" s="21">
        <v>21650</v>
      </c>
      <c r="N9" s="21"/>
      <c r="O9" s="21"/>
      <c r="P9" s="21"/>
      <c r="Q9" s="21"/>
      <c r="R9" s="21"/>
      <c r="S9" s="35"/>
      <c r="T9" s="35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6"/>
      <c r="AJ9" s="6"/>
    </row>
    <row r="10" spans="1:36" ht="15" thickBot="1" x14ac:dyDescent="0.4">
      <c r="A10" s="17" t="s">
        <v>35</v>
      </c>
      <c r="B10" s="40" t="s">
        <v>59</v>
      </c>
      <c r="C10" s="17" t="s">
        <v>167</v>
      </c>
      <c r="D10" s="18" t="s">
        <v>174</v>
      </c>
      <c r="E10" s="19">
        <v>253045</v>
      </c>
      <c r="F10" s="20">
        <f t="shared" ref="F10:F15" si="1">SUM(H10:AH10)</f>
        <v>53847</v>
      </c>
      <c r="G10" s="20">
        <f t="shared" si="0"/>
        <v>199198</v>
      </c>
      <c r="H10" s="21"/>
      <c r="I10" s="21"/>
      <c r="J10" s="21"/>
      <c r="K10" s="21">
        <v>18206</v>
      </c>
      <c r="L10" s="21">
        <v>16140</v>
      </c>
      <c r="M10" s="21">
        <v>9751</v>
      </c>
      <c r="N10" s="21">
        <v>9750</v>
      </c>
      <c r="O10" s="21"/>
      <c r="P10" s="21"/>
      <c r="Q10" s="21"/>
      <c r="R10" s="21"/>
      <c r="S10" s="35"/>
      <c r="T10" s="35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6"/>
      <c r="AJ10" s="6"/>
    </row>
    <row r="11" spans="1:36" ht="43.95" thickBot="1" x14ac:dyDescent="0.4">
      <c r="A11" s="17" t="s">
        <v>140</v>
      </c>
      <c r="B11" s="40" t="s">
        <v>141</v>
      </c>
      <c r="C11" s="17" t="s">
        <v>168</v>
      </c>
      <c r="D11" s="18" t="s">
        <v>175</v>
      </c>
      <c r="E11" s="19">
        <v>213082</v>
      </c>
      <c r="F11" s="20">
        <f t="shared" si="1"/>
        <v>0</v>
      </c>
      <c r="G11" s="20">
        <f t="shared" si="0"/>
        <v>213082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35"/>
      <c r="T11" s="35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6"/>
      <c r="AJ11" s="6"/>
    </row>
    <row r="12" spans="1:36" ht="43.95" thickBot="1" x14ac:dyDescent="0.4">
      <c r="A12" s="17" t="s">
        <v>140</v>
      </c>
      <c r="B12" s="40" t="s">
        <v>141</v>
      </c>
      <c r="C12" s="17" t="s">
        <v>169</v>
      </c>
      <c r="D12" s="18" t="s">
        <v>176</v>
      </c>
      <c r="E12" s="19">
        <v>268841</v>
      </c>
      <c r="F12" s="20">
        <f t="shared" si="1"/>
        <v>137281</v>
      </c>
      <c r="G12" s="20">
        <f t="shared" si="0"/>
        <v>131560</v>
      </c>
      <c r="H12" s="21"/>
      <c r="I12" s="21"/>
      <c r="J12" s="21"/>
      <c r="K12" s="21"/>
      <c r="L12" s="21"/>
      <c r="M12" s="21">
        <v>137281</v>
      </c>
      <c r="N12" s="21"/>
      <c r="O12" s="21"/>
      <c r="P12" s="21"/>
      <c r="Q12" s="21"/>
      <c r="R12" s="21"/>
      <c r="S12" s="35"/>
      <c r="T12" s="35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6"/>
      <c r="AJ12" s="6"/>
    </row>
    <row r="13" spans="1:36" ht="43.95" thickBot="1" x14ac:dyDescent="0.4">
      <c r="A13" s="17" t="s">
        <v>140</v>
      </c>
      <c r="B13" s="40" t="s">
        <v>141</v>
      </c>
      <c r="C13" s="17" t="s">
        <v>170</v>
      </c>
      <c r="D13" s="18" t="s">
        <v>177</v>
      </c>
      <c r="E13" s="19">
        <v>252960</v>
      </c>
      <c r="F13" s="20">
        <f t="shared" si="1"/>
        <v>120426</v>
      </c>
      <c r="G13" s="20">
        <f t="shared" si="0"/>
        <v>132534</v>
      </c>
      <c r="H13" s="21"/>
      <c r="I13" s="21"/>
      <c r="J13" s="21"/>
      <c r="K13" s="21"/>
      <c r="L13" s="21"/>
      <c r="M13" s="21"/>
      <c r="N13" s="21">
        <v>120426</v>
      </c>
      <c r="O13" s="21"/>
      <c r="P13" s="21"/>
      <c r="Q13" s="21"/>
      <c r="R13" s="21"/>
      <c r="S13" s="35"/>
      <c r="T13" s="35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6"/>
      <c r="AJ13" s="6"/>
    </row>
    <row r="14" spans="1:36" ht="15" thickBot="1" x14ac:dyDescent="0.4">
      <c r="A14" s="17" t="s">
        <v>162</v>
      </c>
      <c r="B14" s="40" t="s">
        <v>164</v>
      </c>
      <c r="C14" s="17" t="s">
        <v>171</v>
      </c>
      <c r="D14" s="18" t="s">
        <v>178</v>
      </c>
      <c r="E14" s="19">
        <v>190953</v>
      </c>
      <c r="F14" s="20">
        <f t="shared" si="1"/>
        <v>102412</v>
      </c>
      <c r="G14" s="20">
        <f t="shared" si="0"/>
        <v>88541</v>
      </c>
      <c r="H14" s="21"/>
      <c r="I14" s="21"/>
      <c r="J14" s="21"/>
      <c r="K14" s="21"/>
      <c r="L14" s="21"/>
      <c r="M14" s="21">
        <v>61417</v>
      </c>
      <c r="N14" s="21"/>
      <c r="O14" s="21">
        <v>23289</v>
      </c>
      <c r="P14" s="21">
        <v>17706</v>
      </c>
      <c r="Q14" s="21"/>
      <c r="R14" s="21"/>
      <c r="S14" s="35"/>
      <c r="T14" s="35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6" ht="29.55" thickBot="1" x14ac:dyDescent="0.4">
      <c r="A15" s="17" t="s">
        <v>163</v>
      </c>
      <c r="B15" s="40" t="s">
        <v>165</v>
      </c>
      <c r="C15" s="17" t="s">
        <v>172</v>
      </c>
      <c r="D15" s="18" t="s">
        <v>179</v>
      </c>
      <c r="E15" s="19">
        <v>183872</v>
      </c>
      <c r="F15" s="20">
        <f t="shared" si="1"/>
        <v>131068</v>
      </c>
      <c r="G15" s="20">
        <f t="shared" si="0"/>
        <v>52804</v>
      </c>
      <c r="H15" s="21"/>
      <c r="I15" s="21"/>
      <c r="J15" s="21"/>
      <c r="K15" s="21"/>
      <c r="L15" s="21">
        <v>4811</v>
      </c>
      <c r="M15" s="21">
        <v>105707</v>
      </c>
      <c r="N15" s="21">
        <v>6568</v>
      </c>
      <c r="O15" s="21">
        <v>8339</v>
      </c>
      <c r="P15" s="21">
        <v>5643</v>
      </c>
      <c r="Q15" s="21"/>
      <c r="R15" s="21"/>
      <c r="S15" s="35"/>
      <c r="T15" s="35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6" ht="15" thickBot="1" x14ac:dyDescent="0.4">
      <c r="A16" s="36"/>
      <c r="B16" s="37"/>
      <c r="C16" s="38"/>
      <c r="D16" s="37"/>
      <c r="E16" s="39"/>
      <c r="F16" s="39"/>
      <c r="G16" s="39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3"/>
      <c r="AJ16" s="23"/>
    </row>
    <row r="17" spans="1:36" s="27" customFormat="1" ht="15" thickBot="1" x14ac:dyDescent="0.4">
      <c r="A17" s="24" t="s">
        <v>56</v>
      </c>
      <c r="B17" s="24"/>
      <c r="C17" s="24"/>
      <c r="D17" s="25"/>
      <c r="E17" s="26">
        <f t="shared" ref="E17:AJ17" si="2">SUM(E9:E16)</f>
        <v>1660510</v>
      </c>
      <c r="F17" s="26">
        <f t="shared" si="2"/>
        <v>629405</v>
      </c>
      <c r="G17" s="26">
        <f t="shared" si="2"/>
        <v>1031105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18206</v>
      </c>
      <c r="L17" s="26" t="s">
        <v>298</v>
      </c>
      <c r="M17" s="26">
        <f t="shared" si="2"/>
        <v>335806</v>
      </c>
      <c r="N17" s="26">
        <f t="shared" si="2"/>
        <v>136744</v>
      </c>
      <c r="O17" s="26">
        <f t="shared" si="2"/>
        <v>31628</v>
      </c>
      <c r="P17" s="26">
        <f t="shared" si="2"/>
        <v>23349</v>
      </c>
      <c r="Q17" s="26">
        <f t="shared" si="2"/>
        <v>0</v>
      </c>
      <c r="R17" s="26">
        <f t="shared" si="2"/>
        <v>0</v>
      </c>
      <c r="S17" s="26">
        <f t="shared" si="2"/>
        <v>0</v>
      </c>
      <c r="T17" s="26">
        <f t="shared" si="2"/>
        <v>0</v>
      </c>
      <c r="U17" s="26">
        <f t="shared" si="2"/>
        <v>0</v>
      </c>
      <c r="V17" s="26">
        <f t="shared" si="2"/>
        <v>0</v>
      </c>
      <c r="W17" s="26">
        <f t="shared" si="2"/>
        <v>0</v>
      </c>
      <c r="X17" s="26">
        <f t="shared" si="2"/>
        <v>0</v>
      </c>
      <c r="Y17" s="26">
        <f t="shared" si="2"/>
        <v>0</v>
      </c>
      <c r="Z17" s="26">
        <f t="shared" si="2"/>
        <v>0</v>
      </c>
      <c r="AA17" s="26">
        <f t="shared" si="2"/>
        <v>0</v>
      </c>
      <c r="AB17" s="26">
        <f t="shared" si="2"/>
        <v>0</v>
      </c>
      <c r="AC17" s="26">
        <f t="shared" si="2"/>
        <v>0</v>
      </c>
      <c r="AD17" s="26">
        <f t="shared" si="2"/>
        <v>0</v>
      </c>
      <c r="AE17" s="26">
        <f t="shared" si="2"/>
        <v>0</v>
      </c>
      <c r="AF17" s="26">
        <f t="shared" si="2"/>
        <v>0</v>
      </c>
      <c r="AG17" s="26">
        <f t="shared" si="2"/>
        <v>0</v>
      </c>
      <c r="AH17" s="26">
        <f t="shared" si="2"/>
        <v>0</v>
      </c>
      <c r="AI17" s="26">
        <f t="shared" si="2"/>
        <v>0</v>
      </c>
      <c r="AJ17" s="26">
        <f t="shared" si="2"/>
        <v>0</v>
      </c>
    </row>
    <row r="18" spans="1:36" ht="14.55" x14ac:dyDescent="0.35">
      <c r="B18" s="28"/>
      <c r="C18" s="28"/>
      <c r="D18" s="29"/>
      <c r="E18" s="30"/>
      <c r="F18" s="30"/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6" customFormat="1" ht="14.55" x14ac:dyDescent="0.35">
      <c r="A19" s="32"/>
      <c r="B19" s="28"/>
      <c r="C19" s="28"/>
      <c r="D19" s="29"/>
      <c r="E19" s="29"/>
      <c r="F19" s="6"/>
      <c r="G19" s="29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3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3"/>
      <c r="AF19" s="31"/>
      <c r="AG19" s="31"/>
      <c r="AH19" s="31"/>
    </row>
    <row r="20" spans="1:36" customFormat="1" ht="14.55" x14ac:dyDescent="0.35">
      <c r="A20" s="32"/>
      <c r="B20" s="28"/>
      <c r="C20" s="28"/>
      <c r="D20" s="29"/>
      <c r="E20" s="29"/>
      <c r="F20" s="6"/>
      <c r="G20" s="29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6" customFormat="1" ht="14.55" x14ac:dyDescent="0.35">
      <c r="A21" s="6"/>
      <c r="B21" s="6"/>
      <c r="C21" s="6"/>
      <c r="D21" s="29"/>
      <c r="E21" s="29"/>
      <c r="F21" s="6"/>
      <c r="G21" s="6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spans="1:36" customFormat="1" ht="14.55" x14ac:dyDescent="0.35">
      <c r="A22" s="6"/>
      <c r="B22" s="6"/>
      <c r="C22" s="6"/>
      <c r="D22" s="29"/>
      <c r="E22" s="29"/>
      <c r="F22" s="6"/>
      <c r="G22" s="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6" customFormat="1" ht="14.55" x14ac:dyDescent="0.35">
      <c r="A23" s="6"/>
      <c r="B23" s="6"/>
      <c r="C23" s="6"/>
      <c r="D23" s="29"/>
      <c r="E23" s="29"/>
      <c r="F23" s="6"/>
      <c r="G23" s="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6" customFormat="1" ht="14.55" x14ac:dyDescent="0.35">
      <c r="A24" s="6"/>
      <c r="B24" s="6"/>
      <c r="C24" s="6"/>
      <c r="D24" s="29"/>
      <c r="E24" s="29"/>
      <c r="F24" s="6"/>
      <c r="G24" s="6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6" customFormat="1" ht="14.55" x14ac:dyDescent="0.35">
      <c r="A25" s="6"/>
      <c r="B25" s="6"/>
      <c r="C25" s="6"/>
      <c r="D25" s="29"/>
      <c r="E25" s="29"/>
      <c r="F25" s="6"/>
      <c r="G25" s="6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6" customFormat="1" ht="14.55" x14ac:dyDescent="0.35">
      <c r="A26" s="6"/>
      <c r="B26" s="6"/>
      <c r="C26" s="6"/>
      <c r="D26" s="29"/>
      <c r="E26" s="29"/>
      <c r="F26" s="6"/>
      <c r="G26" s="6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</row>
    <row r="27" spans="1:36" customFormat="1" ht="14.55" x14ac:dyDescent="0.35">
      <c r="A27" s="6"/>
      <c r="B27" s="6"/>
      <c r="C27" s="6"/>
      <c r="D27" s="29"/>
      <c r="E27" s="29"/>
      <c r="F27" s="6"/>
      <c r="G27" s="6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</row>
    <row r="28" spans="1:36" customFormat="1" ht="14.55" x14ac:dyDescent="0.35">
      <c r="A28" s="6"/>
      <c r="B28" s="6"/>
      <c r="C28" s="6"/>
      <c r="D28" s="29"/>
      <c r="E28" s="29"/>
      <c r="F28" s="6"/>
      <c r="G28" s="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</row>
    <row r="29" spans="1:36" customFormat="1" ht="14.55" x14ac:dyDescent="0.35">
      <c r="A29" s="6"/>
      <c r="B29" s="6"/>
      <c r="C29" s="6"/>
      <c r="D29" s="29"/>
      <c r="E29" s="29"/>
      <c r="F29" s="6"/>
      <c r="G29" s="6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1:36" customFormat="1" ht="14.55" x14ac:dyDescent="0.35">
      <c r="A30" s="6"/>
      <c r="B30" s="6"/>
      <c r="C30" s="6"/>
      <c r="D30" s="29"/>
      <c r="E30" s="29"/>
      <c r="F30" s="6"/>
      <c r="G30" s="6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36" customFormat="1" ht="14.55" x14ac:dyDescent="0.35">
      <c r="A31" s="6"/>
      <c r="B31" s="6"/>
      <c r="C31" s="6"/>
      <c r="D31" s="29"/>
      <c r="E31" s="29"/>
      <c r="F31" s="6"/>
      <c r="G31" s="6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6" customFormat="1" x14ac:dyDescent="0.3">
      <c r="A32" s="6"/>
      <c r="B32" s="6"/>
      <c r="C32" s="6"/>
      <c r="D32" s="29"/>
      <c r="E32" s="29"/>
      <c r="F32" s="6"/>
      <c r="G32" s="6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1:34" customFormat="1" x14ac:dyDescent="0.3">
      <c r="A33" s="6"/>
      <c r="B33" s="6"/>
      <c r="C33" s="6"/>
      <c r="D33" s="29"/>
      <c r="E33" s="29"/>
      <c r="F33" s="6"/>
      <c r="G33" s="6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  <row r="34" spans="1:34" customFormat="1" x14ac:dyDescent="0.3">
      <c r="A34" s="6"/>
      <c r="B34" s="6"/>
      <c r="C34" s="6"/>
      <c r="D34" s="29"/>
      <c r="E34" s="29"/>
      <c r="F34" s="6"/>
      <c r="G34" s="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1:34" customFormat="1" x14ac:dyDescent="0.3">
      <c r="A35" s="6"/>
      <c r="B35" s="6"/>
      <c r="C35" s="6"/>
      <c r="D35" s="29"/>
      <c r="E35" s="29"/>
      <c r="F35" s="6"/>
      <c r="G35" s="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</row>
    <row r="36" spans="1:34" customFormat="1" x14ac:dyDescent="0.3">
      <c r="A36" s="6"/>
      <c r="B36" s="6"/>
      <c r="C36" s="6"/>
      <c r="D36" s="29"/>
      <c r="E36" s="29"/>
      <c r="F36" s="6"/>
      <c r="G36" s="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</row>
    <row r="37" spans="1:34" customFormat="1" x14ac:dyDescent="0.3">
      <c r="A37" s="6"/>
      <c r="B37" s="6"/>
      <c r="C37" s="6"/>
      <c r="D37" s="29"/>
      <c r="E37" s="29"/>
      <c r="F37" s="6"/>
      <c r="G37" s="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</row>
    <row r="38" spans="1:34" customFormat="1" x14ac:dyDescent="0.3">
      <c r="A38" s="6"/>
      <c r="B38" s="6"/>
      <c r="C38" s="6"/>
      <c r="D38" s="29"/>
      <c r="E38" s="29"/>
      <c r="F38" s="6"/>
      <c r="G38" s="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</row>
    <row r="39" spans="1:34" customFormat="1" x14ac:dyDescent="0.3">
      <c r="A39" s="6"/>
      <c r="B39" s="6"/>
      <c r="C39" s="6"/>
      <c r="D39" s="29"/>
      <c r="E39" s="29"/>
      <c r="F39" s="6"/>
      <c r="G39" s="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1:34" customFormat="1" x14ac:dyDescent="0.3">
      <c r="A40" s="6"/>
      <c r="B40" s="6"/>
      <c r="C40" s="6"/>
      <c r="D40" s="6"/>
      <c r="E40" s="6"/>
      <c r="F40" s="6"/>
      <c r="G40" s="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</row>
    <row r="41" spans="1:34" customFormat="1" x14ac:dyDescent="0.3">
      <c r="A41" s="6"/>
      <c r="B41" s="6"/>
      <c r="C41" s="6"/>
      <c r="D41" s="6"/>
      <c r="E41" s="6"/>
      <c r="F41" s="6"/>
      <c r="G41" s="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</row>
    <row r="42" spans="1:34" customFormat="1" x14ac:dyDescent="0.3">
      <c r="A42" s="6"/>
      <c r="B42" s="6"/>
      <c r="C42" s="6"/>
      <c r="D42" s="6"/>
      <c r="E42" s="6"/>
      <c r="F42" s="6"/>
      <c r="G42" s="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1:34" customFormat="1" x14ac:dyDescent="0.3">
      <c r="A43" s="6"/>
      <c r="B43" s="6"/>
      <c r="C43" s="6"/>
      <c r="D43" s="6"/>
      <c r="E43" s="6"/>
      <c r="F43" s="6"/>
      <c r="G43" s="6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</row>
    <row r="44" spans="1:34" customFormat="1" x14ac:dyDescent="0.3">
      <c r="A44" s="6"/>
      <c r="B44" s="6"/>
      <c r="C44" s="6"/>
      <c r="D44" s="6"/>
      <c r="E44" s="6"/>
      <c r="F44" s="6"/>
      <c r="G44" s="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</row>
    <row r="45" spans="1:34" customFormat="1" x14ac:dyDescent="0.3">
      <c r="A45" s="6"/>
      <c r="B45" s="6"/>
      <c r="C45" s="6"/>
      <c r="D45" s="6"/>
      <c r="E45" s="6"/>
      <c r="F45" s="6"/>
      <c r="G45" s="6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</row>
    <row r="46" spans="1:34" customFormat="1" x14ac:dyDescent="0.3">
      <c r="A46" s="6"/>
      <c r="B46" s="6"/>
      <c r="C46" s="6"/>
      <c r="D46" s="6"/>
      <c r="E46" s="6"/>
      <c r="F46" s="6"/>
      <c r="G46" s="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</row>
    <row r="47" spans="1:34" customFormat="1" x14ac:dyDescent="0.3">
      <c r="A47" s="6"/>
      <c r="B47" s="6"/>
      <c r="C47" s="6"/>
      <c r="D47" s="6"/>
      <c r="E47" s="6"/>
      <c r="F47" s="6"/>
      <c r="G47" s="6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34" customFormat="1" x14ac:dyDescent="0.3">
      <c r="A48" s="6"/>
      <c r="B48" s="6"/>
      <c r="C48" s="6"/>
      <c r="D48" s="6"/>
      <c r="E48" s="6"/>
      <c r="F48" s="6"/>
      <c r="G48" s="6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1:34" customFormat="1" x14ac:dyDescent="0.3">
      <c r="A49" s="6"/>
      <c r="B49" s="6"/>
      <c r="C49" s="6"/>
      <c r="D49" s="6"/>
      <c r="E49" s="6"/>
      <c r="F49" s="6"/>
      <c r="G49" s="6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customFormat="1" x14ac:dyDescent="0.3">
      <c r="A50" s="6"/>
      <c r="B50" s="6"/>
      <c r="C50" s="6"/>
      <c r="D50" s="6"/>
      <c r="E50" s="6"/>
      <c r="F50" s="6"/>
      <c r="G50" s="6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1:34" customFormat="1" x14ac:dyDescent="0.3">
      <c r="A51" s="6"/>
      <c r="B51" s="6"/>
      <c r="C51" s="6"/>
      <c r="D51" s="6"/>
      <c r="E51" s="6"/>
      <c r="F51" s="6"/>
      <c r="G51" s="6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1:34" customFormat="1" x14ac:dyDescent="0.3">
      <c r="A52" s="6"/>
      <c r="B52" s="6"/>
      <c r="C52" s="6"/>
      <c r="D52" s="6"/>
      <c r="E52" s="6"/>
      <c r="F52" s="6"/>
      <c r="G52" s="6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1:34" customFormat="1" x14ac:dyDescent="0.3">
      <c r="A53" s="6"/>
      <c r="B53" s="6"/>
      <c r="C53" s="6"/>
      <c r="D53" s="6"/>
      <c r="E53" s="6"/>
      <c r="F53" s="6"/>
      <c r="G53" s="6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1:34" customFormat="1" x14ac:dyDescent="0.3">
      <c r="A54" s="6"/>
      <c r="B54" s="6"/>
      <c r="C54" s="6"/>
      <c r="D54" s="6"/>
      <c r="E54" s="6"/>
      <c r="F54" s="6"/>
      <c r="G54" s="6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</row>
    <row r="55" spans="1:34" customFormat="1" x14ac:dyDescent="0.3">
      <c r="A55" s="6"/>
      <c r="B55" s="6"/>
      <c r="C55" s="6"/>
      <c r="D55" s="6"/>
      <c r="E55" s="6"/>
      <c r="F55" s="6"/>
      <c r="G55" s="6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1:34" customFormat="1" x14ac:dyDescent="0.3">
      <c r="A56" s="6"/>
      <c r="B56" s="6"/>
      <c r="C56" s="6"/>
      <c r="D56" s="6"/>
      <c r="E56" s="6"/>
      <c r="F56" s="6"/>
      <c r="G56" s="6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1:34" customFormat="1" x14ac:dyDescent="0.3">
      <c r="A57" s="6"/>
      <c r="B57" s="6"/>
      <c r="C57" s="6"/>
      <c r="D57" s="6"/>
      <c r="E57" s="6"/>
      <c r="F57" s="6"/>
      <c r="G57" s="6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1:34" customFormat="1" x14ac:dyDescent="0.3">
      <c r="A58" s="6"/>
      <c r="B58" s="6"/>
      <c r="C58" s="6"/>
      <c r="D58" s="6"/>
      <c r="E58" s="6"/>
      <c r="F58" s="6"/>
      <c r="G58" s="6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1:34" customFormat="1" x14ac:dyDescent="0.3">
      <c r="A59" s="6"/>
      <c r="B59" s="6"/>
      <c r="C59" s="6"/>
      <c r="D59" s="6"/>
      <c r="E59" s="6"/>
      <c r="F59" s="6"/>
      <c r="G59" s="6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1:34" customFormat="1" x14ac:dyDescent="0.3">
      <c r="A60" s="6"/>
      <c r="B60" s="6"/>
      <c r="C60" s="6"/>
      <c r="D60" s="6"/>
      <c r="E60" s="6"/>
      <c r="F60" s="6"/>
      <c r="G60" s="6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1:34" customFormat="1" x14ac:dyDescent="0.3">
      <c r="A61" s="6"/>
      <c r="B61" s="6"/>
      <c r="C61" s="6"/>
      <c r="D61" s="6"/>
      <c r="E61" s="6"/>
      <c r="F61" s="6"/>
      <c r="G61" s="6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2" spans="1:34" customFormat="1" x14ac:dyDescent="0.3">
      <c r="A62" s="6"/>
      <c r="B62" s="6"/>
      <c r="C62" s="6"/>
      <c r="D62" s="6"/>
      <c r="E62" s="6"/>
      <c r="F62" s="6"/>
      <c r="G62" s="6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1:34" customFormat="1" x14ac:dyDescent="0.3">
      <c r="A63" s="6"/>
      <c r="B63" s="6"/>
      <c r="C63" s="6"/>
      <c r="D63" s="6"/>
      <c r="E63" s="6"/>
      <c r="F63" s="6"/>
      <c r="G63" s="6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1:34" customFormat="1" x14ac:dyDescent="0.3">
      <c r="A64" s="6"/>
      <c r="B64" s="6"/>
      <c r="C64" s="6"/>
      <c r="D64" s="6"/>
      <c r="E64" s="6"/>
      <c r="F64" s="6"/>
      <c r="G64" s="6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1:34" customFormat="1" x14ac:dyDescent="0.3">
      <c r="A65" s="6"/>
      <c r="B65" s="6"/>
      <c r="C65" s="6"/>
      <c r="D65" s="6"/>
      <c r="E65" s="6"/>
      <c r="F65" s="6"/>
      <c r="G65" s="6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customFormat="1" x14ac:dyDescent="0.3">
      <c r="A66" s="6"/>
      <c r="B66" s="6"/>
      <c r="C66" s="6"/>
      <c r="D66" s="6"/>
      <c r="E66" s="6"/>
      <c r="F66" s="6"/>
      <c r="G66" s="6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customFormat="1" x14ac:dyDescent="0.3">
      <c r="A67" s="6"/>
      <c r="B67" s="6"/>
      <c r="C67" s="6"/>
      <c r="D67" s="6"/>
      <c r="E67" s="6"/>
      <c r="F67" s="6"/>
      <c r="G67" s="6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customFormat="1" x14ac:dyDescent="0.3">
      <c r="A68" s="6"/>
      <c r="B68" s="6"/>
      <c r="C68" s="6"/>
      <c r="D68" s="6"/>
      <c r="E68" s="6"/>
      <c r="F68" s="6"/>
      <c r="G68" s="6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</row>
    <row r="69" spans="1:34" customFormat="1" x14ac:dyDescent="0.3">
      <c r="A69" s="6"/>
      <c r="B69" s="6"/>
      <c r="C69" s="6"/>
      <c r="D69" s="6"/>
      <c r="E69" s="6"/>
      <c r="F69" s="6"/>
      <c r="G69" s="6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</row>
    <row r="70" spans="1:34" customFormat="1" x14ac:dyDescent="0.3">
      <c r="A70" s="6"/>
      <c r="B70" s="6"/>
      <c r="C70" s="6"/>
      <c r="D70" s="6"/>
      <c r="E70" s="6"/>
      <c r="F70" s="6"/>
      <c r="G70" s="6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</row>
    <row r="71" spans="1:34" customFormat="1" x14ac:dyDescent="0.3">
      <c r="A71" s="6"/>
      <c r="B71" s="6"/>
      <c r="C71" s="6"/>
      <c r="D71" s="6"/>
      <c r="E71" s="6"/>
      <c r="F71" s="6"/>
      <c r="G71" s="6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</row>
    <row r="72" spans="1:34" customFormat="1" x14ac:dyDescent="0.3">
      <c r="A72" s="6"/>
      <c r="B72" s="6"/>
      <c r="C72" s="6"/>
      <c r="D72" s="6"/>
      <c r="E72" s="6"/>
      <c r="F72" s="6"/>
      <c r="G72" s="6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</row>
    <row r="73" spans="1:34" customFormat="1" x14ac:dyDescent="0.3">
      <c r="A73" s="6"/>
      <c r="B73" s="6"/>
      <c r="C73" s="6"/>
      <c r="D73" s="6"/>
      <c r="E73" s="6"/>
      <c r="F73" s="6"/>
      <c r="G73" s="6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</row>
    <row r="74" spans="1:34" customFormat="1" x14ac:dyDescent="0.3">
      <c r="A74" s="6"/>
      <c r="B74" s="6"/>
      <c r="C74" s="6"/>
      <c r="D74" s="6"/>
      <c r="E74" s="6"/>
      <c r="F74" s="6"/>
      <c r="G74" s="6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</row>
    <row r="75" spans="1:34" customFormat="1" x14ac:dyDescent="0.3">
      <c r="A75" s="6"/>
      <c r="B75" s="6"/>
      <c r="C75" s="6"/>
      <c r="D75" s="6"/>
      <c r="E75" s="6"/>
      <c r="F75" s="6"/>
      <c r="G75" s="6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</row>
    <row r="76" spans="1:34" customFormat="1" x14ac:dyDescent="0.3">
      <c r="A76" s="6"/>
      <c r="B76" s="6"/>
      <c r="C76" s="6"/>
      <c r="D76" s="6"/>
      <c r="E76" s="6"/>
      <c r="F76" s="6"/>
      <c r="G76" s="6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</row>
    <row r="77" spans="1:34" customFormat="1" x14ac:dyDescent="0.3">
      <c r="A77" s="6"/>
      <c r="B77" s="6"/>
      <c r="C77" s="6"/>
      <c r="D77" s="6"/>
      <c r="E77" s="6"/>
      <c r="F77" s="6"/>
      <c r="G77" s="6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1:34" customFormat="1" x14ac:dyDescent="0.3">
      <c r="A78" s="6"/>
      <c r="B78" s="6"/>
      <c r="C78" s="6"/>
      <c r="D78" s="6"/>
      <c r="E78" s="6"/>
      <c r="F78" s="6"/>
      <c r="G78" s="6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1:34" customFormat="1" x14ac:dyDescent="0.3">
      <c r="A79" s="6"/>
      <c r="B79" s="6"/>
      <c r="C79" s="6"/>
      <c r="D79" s="6"/>
      <c r="E79" s="6"/>
      <c r="F79" s="6"/>
      <c r="G79" s="6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</row>
    <row r="80" spans="1:34" customFormat="1" x14ac:dyDescent="0.3">
      <c r="A80" s="6"/>
      <c r="B80" s="6"/>
      <c r="C80" s="6"/>
      <c r="D80" s="6"/>
      <c r="E80" s="6"/>
      <c r="F80" s="6"/>
      <c r="G80" s="6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</row>
    <row r="81" spans="1:34" customFormat="1" x14ac:dyDescent="0.3">
      <c r="A81" s="6"/>
      <c r="B81" s="6"/>
      <c r="C81" s="6"/>
      <c r="D81" s="6"/>
      <c r="E81" s="6"/>
      <c r="F81" s="6"/>
      <c r="G81" s="6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</row>
    <row r="82" spans="1:34" customFormat="1" x14ac:dyDescent="0.3">
      <c r="A82" s="6"/>
      <c r="B82" s="6"/>
      <c r="C82" s="6"/>
      <c r="D82" s="6"/>
      <c r="E82" s="6"/>
      <c r="F82" s="6"/>
      <c r="G82" s="6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</row>
    <row r="83" spans="1:34" customFormat="1" x14ac:dyDescent="0.3">
      <c r="A83" s="6"/>
      <c r="B83" s="6"/>
      <c r="C83" s="6"/>
      <c r="D83" s="6"/>
      <c r="E83" s="6"/>
      <c r="F83" s="6"/>
      <c r="G83" s="6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</row>
    <row r="84" spans="1:34" customFormat="1" x14ac:dyDescent="0.3">
      <c r="A84" s="6"/>
      <c r="B84" s="6"/>
      <c r="C84" s="6"/>
      <c r="D84" s="6"/>
      <c r="E84" s="6"/>
      <c r="F84" s="6"/>
      <c r="G84" s="6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</row>
    <row r="85" spans="1:34" customFormat="1" x14ac:dyDescent="0.3">
      <c r="A85" s="6"/>
      <c r="B85" s="6"/>
      <c r="C85" s="6"/>
      <c r="D85" s="6"/>
      <c r="E85" s="6"/>
      <c r="F85" s="6"/>
      <c r="G85" s="6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</row>
    <row r="86" spans="1:34" customFormat="1" x14ac:dyDescent="0.3">
      <c r="A86" s="6"/>
      <c r="B86" s="6"/>
      <c r="C86" s="6"/>
      <c r="D86" s="6"/>
      <c r="E86" s="6"/>
      <c r="F86" s="6"/>
      <c r="G86" s="6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</row>
    <row r="87" spans="1:34" customFormat="1" x14ac:dyDescent="0.3">
      <c r="A87" s="6"/>
      <c r="B87" s="6"/>
      <c r="C87" s="6"/>
      <c r="D87" s="6"/>
      <c r="E87" s="6"/>
      <c r="F87" s="6"/>
      <c r="G87" s="6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</row>
    <row r="88" spans="1:34" customFormat="1" x14ac:dyDescent="0.3">
      <c r="A88" s="6"/>
      <c r="B88" s="6"/>
      <c r="C88" s="6"/>
      <c r="D88" s="6"/>
      <c r="E88" s="6"/>
      <c r="F88" s="6"/>
      <c r="G88" s="6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</row>
    <row r="89" spans="1:34" customFormat="1" x14ac:dyDescent="0.3">
      <c r="A89" s="6"/>
      <c r="B89" s="6"/>
      <c r="C89" s="6"/>
      <c r="D89" s="6"/>
      <c r="E89" s="6"/>
      <c r="F89" s="6"/>
      <c r="G89" s="6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</row>
    <row r="90" spans="1:34" customFormat="1" x14ac:dyDescent="0.3">
      <c r="A90" s="6"/>
      <c r="B90" s="6"/>
      <c r="C90" s="6"/>
      <c r="D90" s="6"/>
      <c r="E90" s="6"/>
      <c r="F90" s="6"/>
      <c r="G90" s="6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</row>
    <row r="91" spans="1:34" customFormat="1" x14ac:dyDescent="0.3">
      <c r="A91" s="6"/>
      <c r="B91" s="6"/>
      <c r="C91" s="6"/>
      <c r="D91" s="6"/>
      <c r="E91" s="6"/>
      <c r="F91" s="6"/>
      <c r="G91" s="6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</row>
    <row r="92" spans="1:34" customFormat="1" x14ac:dyDescent="0.3">
      <c r="A92" s="6"/>
      <c r="B92" s="6"/>
      <c r="C92" s="6"/>
      <c r="D92" s="6"/>
      <c r="E92" s="6"/>
      <c r="F92" s="6"/>
      <c r="G92" s="6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</row>
    <row r="93" spans="1:34" customFormat="1" x14ac:dyDescent="0.3">
      <c r="A93" s="6"/>
      <c r="B93" s="6"/>
      <c r="C93" s="6"/>
      <c r="D93" s="6"/>
      <c r="E93" s="6"/>
      <c r="F93" s="6"/>
      <c r="G93" s="6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</row>
    <row r="94" spans="1:34" customFormat="1" x14ac:dyDescent="0.3">
      <c r="A94" s="6"/>
      <c r="B94" s="6"/>
      <c r="C94" s="6"/>
      <c r="D94" s="6"/>
      <c r="E94" s="6"/>
      <c r="F94" s="6"/>
      <c r="G94" s="6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</row>
    <row r="95" spans="1:34" customFormat="1" x14ac:dyDescent="0.3">
      <c r="A95" s="6"/>
      <c r="B95" s="6"/>
      <c r="C95" s="6"/>
      <c r="D95" s="6"/>
      <c r="E95" s="6"/>
      <c r="F95" s="6"/>
      <c r="G95" s="6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</row>
    <row r="96" spans="1:34" customFormat="1" x14ac:dyDescent="0.3">
      <c r="A96" s="6"/>
      <c r="B96" s="6"/>
      <c r="C96" s="6"/>
      <c r="D96" s="6"/>
      <c r="E96" s="6"/>
      <c r="F96" s="6"/>
      <c r="G96" s="6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</row>
    <row r="97" spans="1:34" customFormat="1" x14ac:dyDescent="0.3">
      <c r="A97" s="6"/>
      <c r="B97" s="6"/>
      <c r="C97" s="6"/>
      <c r="D97" s="6"/>
      <c r="E97" s="6"/>
      <c r="F97" s="6"/>
      <c r="G97" s="6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</row>
    <row r="98" spans="1:34" customFormat="1" x14ac:dyDescent="0.3">
      <c r="A98" s="6"/>
      <c r="B98" s="6"/>
      <c r="C98" s="6"/>
      <c r="D98" s="6"/>
      <c r="E98" s="6"/>
      <c r="F98" s="6"/>
      <c r="G98" s="6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</row>
    <row r="99" spans="1:34" customFormat="1" x14ac:dyDescent="0.3">
      <c r="A99" s="6"/>
      <c r="B99" s="6"/>
      <c r="C99" s="6"/>
      <c r="D99" s="6"/>
      <c r="E99" s="6"/>
      <c r="F99" s="6"/>
      <c r="G99" s="6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</row>
    <row r="100" spans="1:34" customFormat="1" x14ac:dyDescent="0.3">
      <c r="A100" s="6"/>
      <c r="B100" s="6"/>
      <c r="C100" s="6"/>
      <c r="D100" s="6"/>
      <c r="E100" s="6"/>
      <c r="F100" s="6"/>
      <c r="G100" s="6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</row>
    <row r="101" spans="1:34" customFormat="1" x14ac:dyDescent="0.3">
      <c r="A101" s="6"/>
      <c r="B101" s="6"/>
      <c r="C101" s="6"/>
      <c r="D101" s="6"/>
      <c r="E101" s="6"/>
      <c r="F101" s="6"/>
      <c r="G101" s="6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</row>
    <row r="102" spans="1:34" customFormat="1" x14ac:dyDescent="0.3">
      <c r="A102" s="6"/>
      <c r="B102" s="6"/>
      <c r="C102" s="6"/>
      <c r="D102" s="6"/>
      <c r="E102" s="6"/>
      <c r="F102" s="6"/>
      <c r="G102" s="6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</row>
    <row r="103" spans="1:34" customFormat="1" x14ac:dyDescent="0.3">
      <c r="A103" s="6"/>
      <c r="B103" s="6"/>
      <c r="C103" s="6"/>
      <c r="D103" s="6"/>
      <c r="E103" s="6"/>
      <c r="F103" s="6"/>
      <c r="G103" s="6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</row>
    <row r="104" spans="1:34" customFormat="1" x14ac:dyDescent="0.3">
      <c r="A104" s="6"/>
      <c r="B104" s="6"/>
      <c r="C104" s="6"/>
      <c r="D104" s="6"/>
      <c r="E104" s="6"/>
      <c r="F104" s="6"/>
      <c r="G104" s="6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</row>
    <row r="105" spans="1:34" customFormat="1" x14ac:dyDescent="0.3">
      <c r="A105" s="6"/>
      <c r="B105" s="6"/>
      <c r="C105" s="6"/>
      <c r="D105" s="6"/>
      <c r="E105" s="6"/>
      <c r="F105" s="6"/>
      <c r="G105" s="6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</row>
    <row r="106" spans="1:34" customFormat="1" x14ac:dyDescent="0.3">
      <c r="A106" s="6"/>
      <c r="B106" s="6"/>
      <c r="C106" s="6"/>
      <c r="D106" s="6"/>
      <c r="E106" s="6"/>
      <c r="F106" s="6"/>
      <c r="G106" s="6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</row>
    <row r="107" spans="1:34" customFormat="1" x14ac:dyDescent="0.3">
      <c r="A107" s="6"/>
      <c r="B107" s="6"/>
      <c r="C107" s="6"/>
      <c r="D107" s="6"/>
      <c r="E107" s="6"/>
      <c r="F107" s="6"/>
      <c r="G107" s="6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</row>
    <row r="108" spans="1:34" customFormat="1" x14ac:dyDescent="0.3">
      <c r="A108" s="6"/>
      <c r="B108" s="6"/>
      <c r="C108" s="6"/>
      <c r="D108" s="6"/>
      <c r="E108" s="6"/>
      <c r="F108" s="6"/>
      <c r="G108" s="6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</row>
    <row r="109" spans="1:34" customFormat="1" x14ac:dyDescent="0.3">
      <c r="A109" s="6"/>
      <c r="B109" s="6"/>
      <c r="C109" s="6"/>
      <c r="D109" s="6"/>
      <c r="E109" s="6"/>
      <c r="F109" s="6"/>
      <c r="G109" s="6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</row>
    <row r="110" spans="1:34" customFormat="1" x14ac:dyDescent="0.3">
      <c r="A110" s="6"/>
      <c r="B110" s="6"/>
      <c r="C110" s="6"/>
      <c r="D110" s="6"/>
      <c r="E110" s="6"/>
      <c r="F110" s="6"/>
      <c r="G110" s="6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</row>
    <row r="111" spans="1:34" customFormat="1" x14ac:dyDescent="0.3">
      <c r="A111" s="6"/>
      <c r="B111" s="6"/>
      <c r="C111" s="6"/>
      <c r="D111" s="6"/>
      <c r="E111" s="6"/>
      <c r="F111" s="6"/>
      <c r="G111" s="6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</row>
    <row r="112" spans="1:34" customFormat="1" x14ac:dyDescent="0.3">
      <c r="A112" s="6"/>
      <c r="B112" s="6"/>
      <c r="C112" s="6"/>
      <c r="D112" s="6"/>
      <c r="E112" s="6"/>
      <c r="F112" s="6"/>
      <c r="G112" s="6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</row>
    <row r="113" spans="1:34" customFormat="1" x14ac:dyDescent="0.3">
      <c r="A113" s="6"/>
      <c r="B113" s="6"/>
      <c r="C113" s="6"/>
      <c r="D113" s="6"/>
      <c r="E113" s="6"/>
      <c r="F113" s="6"/>
      <c r="G113" s="6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</row>
    <row r="114" spans="1:34" customFormat="1" x14ac:dyDescent="0.3">
      <c r="A114" s="6"/>
      <c r="B114" s="6"/>
      <c r="C114" s="6"/>
      <c r="D114" s="6"/>
      <c r="E114" s="6"/>
      <c r="F114" s="6"/>
      <c r="G114" s="6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</row>
    <row r="115" spans="1:34" customFormat="1" x14ac:dyDescent="0.3">
      <c r="A115" s="6"/>
      <c r="B115" s="6"/>
      <c r="C115" s="6"/>
      <c r="D115" s="6"/>
      <c r="E115" s="6"/>
      <c r="F115" s="6"/>
      <c r="G115" s="6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</row>
    <row r="116" spans="1:34" customFormat="1" x14ac:dyDescent="0.3">
      <c r="A116" s="6"/>
      <c r="B116" s="6"/>
      <c r="C116" s="6"/>
      <c r="D116" s="6"/>
      <c r="E116" s="6"/>
      <c r="F116" s="6"/>
      <c r="G116" s="6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</row>
    <row r="117" spans="1:34" customFormat="1" x14ac:dyDescent="0.3">
      <c r="A117" s="6"/>
      <c r="B117" s="6"/>
      <c r="C117" s="6"/>
      <c r="D117" s="6"/>
      <c r="E117" s="6"/>
      <c r="F117" s="6"/>
      <c r="G117" s="6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</row>
    <row r="118" spans="1:34" customFormat="1" x14ac:dyDescent="0.3">
      <c r="A118" s="6"/>
      <c r="B118" s="6"/>
      <c r="C118" s="6"/>
      <c r="D118" s="6"/>
      <c r="E118" s="6"/>
      <c r="F118" s="6"/>
      <c r="G118" s="6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</row>
    <row r="119" spans="1:34" customFormat="1" x14ac:dyDescent="0.3">
      <c r="A119" s="6"/>
      <c r="B119" s="6"/>
      <c r="C119" s="6"/>
      <c r="D119" s="6"/>
      <c r="E119" s="6"/>
      <c r="F119" s="6"/>
      <c r="G119" s="6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</row>
    <row r="120" spans="1:34" customFormat="1" x14ac:dyDescent="0.3">
      <c r="A120" s="6"/>
      <c r="B120" s="6"/>
      <c r="C120" s="6"/>
      <c r="D120" s="6"/>
      <c r="E120" s="6"/>
      <c r="F120" s="6"/>
      <c r="G120" s="6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</row>
    <row r="121" spans="1:34" customFormat="1" x14ac:dyDescent="0.3">
      <c r="A121" s="6"/>
      <c r="B121" s="6"/>
      <c r="C121" s="6"/>
      <c r="D121" s="6"/>
      <c r="E121" s="6"/>
      <c r="F121" s="6"/>
      <c r="G121" s="6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</row>
    <row r="122" spans="1:34" customFormat="1" x14ac:dyDescent="0.3">
      <c r="A122" s="6"/>
      <c r="B122" s="6"/>
      <c r="C122" s="6"/>
      <c r="D122" s="6"/>
      <c r="E122" s="6"/>
      <c r="F122" s="6"/>
      <c r="G122" s="6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</row>
    <row r="123" spans="1:34" customFormat="1" x14ac:dyDescent="0.3">
      <c r="A123" s="6"/>
      <c r="B123" s="6"/>
      <c r="C123" s="6"/>
      <c r="D123" s="6"/>
      <c r="E123" s="6"/>
      <c r="F123" s="6"/>
      <c r="G123" s="6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</row>
    <row r="124" spans="1:34" customFormat="1" x14ac:dyDescent="0.3">
      <c r="A124" s="6"/>
      <c r="B124" s="6"/>
      <c r="C124" s="6"/>
      <c r="D124" s="6"/>
      <c r="E124" s="6"/>
      <c r="F124" s="6"/>
      <c r="G124" s="6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</row>
  </sheetData>
  <sheetProtection algorithmName="SHA-512" hashValue="foFnYJfRu1pfaCZgiQsyYqL+WAVnIzh93y29UzH2PFzCNnXalY6bw5bR7Fh4f1H0Hu0YKRKqTZoZVPiZGO48pg==" saltValue="wAulfSPz+LNheyDZMBFyPw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FFCC"/>
  </sheetPr>
  <dimension ref="A1:AM158"/>
  <sheetViews>
    <sheetView workbookViewId="0">
      <pane xSplit="7" ySplit="8" topLeftCell="S9" activePane="bottomRight" state="frozen"/>
      <selection activeCell="D27" sqref="D27"/>
      <selection pane="topRight" activeCell="D27" sqref="D27"/>
      <selection pane="bottomLeft" activeCell="D27" sqref="D27"/>
      <selection pane="bottomRight" activeCell="S36" sqref="S36"/>
    </sheetView>
  </sheetViews>
  <sheetFormatPr defaultColWidth="9.109375" defaultRowHeight="14.4" x14ac:dyDescent="0.3"/>
  <cols>
    <col min="1" max="1" width="9.109375" style="6"/>
    <col min="2" max="2" width="32.109375" style="6" customWidth="1"/>
    <col min="3" max="3" width="12.109375" style="6" customWidth="1"/>
    <col min="4" max="4" width="31.109375" style="6" customWidth="1"/>
    <col min="5" max="5" width="14.88671875" style="6" customWidth="1"/>
    <col min="6" max="6" width="14.5546875" style="6" customWidth="1"/>
    <col min="7" max="7" width="18" style="6" customWidth="1"/>
    <col min="8" max="37" width="15.6640625" style="34" customWidth="1"/>
    <col min="38" max="39" width="21.33203125" customWidth="1"/>
    <col min="40" max="16384" width="9.109375" style="6"/>
  </cols>
  <sheetData>
    <row r="1" spans="1:39" ht="21" x14ac:dyDescent="0.5">
      <c r="A1" s="1" t="s">
        <v>0</v>
      </c>
      <c r="B1" s="2"/>
      <c r="C1" s="3" t="s">
        <v>1</v>
      </c>
      <c r="D1" s="3"/>
      <c r="E1" s="3"/>
      <c r="F1" s="1"/>
      <c r="G1" s="4"/>
      <c r="H1" s="5"/>
      <c r="I1" s="5"/>
      <c r="J1" s="5"/>
      <c r="K1" s="5"/>
      <c r="L1" s="5"/>
      <c r="M1" s="3"/>
      <c r="N1" s="3"/>
      <c r="O1" s="3" t="str">
        <f>$C$1</f>
        <v xml:space="preserve">Turnaround Network Project </v>
      </c>
      <c r="P1" s="1"/>
      <c r="Q1" s="1"/>
      <c r="R1" s="4"/>
      <c r="S1" s="4"/>
      <c r="T1" s="5"/>
      <c r="U1" s="3" t="str">
        <f>$C$1</f>
        <v xml:space="preserve">Turnaround Network Project </v>
      </c>
      <c r="V1" s="3"/>
      <c r="W1" s="3"/>
      <c r="X1" s="1"/>
      <c r="Y1" s="1"/>
      <c r="Z1" s="3"/>
      <c r="AA1" s="3"/>
      <c r="AB1" s="3" t="str">
        <f>C1</f>
        <v xml:space="preserve">Turnaround Network Project </v>
      </c>
      <c r="AC1" s="1"/>
      <c r="AD1" s="4"/>
      <c r="AE1" s="4"/>
      <c r="AF1" s="5"/>
      <c r="AG1" s="5"/>
      <c r="AH1" s="3" t="str">
        <f>C1</f>
        <v xml:space="preserve">Turnaround Network Project </v>
      </c>
      <c r="AI1" s="3"/>
      <c r="AJ1" s="1"/>
      <c r="AK1" s="1"/>
      <c r="AL1" s="1"/>
      <c r="AM1" s="1"/>
    </row>
    <row r="2" spans="1:39" ht="21" x14ac:dyDescent="0.5">
      <c r="A2" s="1" t="s">
        <v>2</v>
      </c>
      <c r="B2" s="2"/>
      <c r="C2" s="3" t="s">
        <v>3</v>
      </c>
      <c r="D2" s="3"/>
      <c r="E2" s="7"/>
      <c r="F2" s="8"/>
      <c r="G2" s="9"/>
      <c r="H2" s="5"/>
      <c r="I2" s="5"/>
      <c r="J2" s="5"/>
      <c r="K2" s="5"/>
      <c r="L2" s="5"/>
      <c r="M2" s="8"/>
      <c r="N2" s="8"/>
      <c r="O2" s="8" t="str">
        <f>"FY"&amp;$C$4</f>
        <v>FY2018-19</v>
      </c>
      <c r="P2" s="10"/>
      <c r="Q2" s="10"/>
      <c r="R2" s="9"/>
      <c r="S2" s="9"/>
      <c r="T2" s="9"/>
      <c r="U2" s="8" t="str">
        <f>"FY"&amp;$C$4</f>
        <v>FY2018-19</v>
      </c>
      <c r="V2" s="8"/>
      <c r="W2" s="8"/>
      <c r="X2" s="10"/>
      <c r="Y2" s="10"/>
      <c r="Z2" s="8"/>
      <c r="AA2" s="8"/>
      <c r="AB2" s="8" t="str">
        <f>"FY"&amp;C4</f>
        <v>FY2018-19</v>
      </c>
      <c r="AC2" s="10"/>
      <c r="AD2" s="9"/>
      <c r="AE2" s="9"/>
      <c r="AF2" s="9"/>
      <c r="AG2" s="9"/>
      <c r="AH2" s="8" t="str">
        <f>"FY"&amp;C4</f>
        <v>FY2018-19</v>
      </c>
      <c r="AI2" s="8"/>
      <c r="AJ2" s="10"/>
      <c r="AK2" s="10"/>
      <c r="AL2" s="1"/>
      <c r="AM2" s="1"/>
    </row>
    <row r="3" spans="1:39" ht="15.75" customHeight="1" x14ac:dyDescent="0.5">
      <c r="A3" s="8" t="s">
        <v>4</v>
      </c>
      <c r="B3" s="2"/>
      <c r="C3" s="10">
        <v>5010</v>
      </c>
      <c r="D3" s="3"/>
      <c r="E3" s="10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0"/>
      <c r="AM3" s="10"/>
    </row>
    <row r="4" spans="1:39" ht="13.5" customHeight="1" x14ac:dyDescent="0.5">
      <c r="A4" s="8" t="s">
        <v>5</v>
      </c>
      <c r="B4" s="2"/>
      <c r="C4" s="10" t="s">
        <v>57</v>
      </c>
      <c r="D4" s="3"/>
      <c r="E4" s="10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1"/>
      <c r="AI4" s="5"/>
      <c r="AJ4" s="5"/>
      <c r="AK4" s="5"/>
      <c r="AL4" s="5"/>
      <c r="AM4" s="5"/>
    </row>
    <row r="5" spans="1:39" ht="15.75" customHeight="1" x14ac:dyDescent="0.5">
      <c r="A5" s="8" t="s">
        <v>6</v>
      </c>
      <c r="B5" s="2"/>
      <c r="C5" s="8" t="s">
        <v>139</v>
      </c>
      <c r="D5" s="3"/>
      <c r="E5" s="8"/>
      <c r="F5" s="9"/>
      <c r="G5" s="9"/>
      <c r="H5" s="12"/>
      <c r="I5" s="12"/>
      <c r="J5" s="12"/>
      <c r="K5" s="12"/>
      <c r="L5" s="12"/>
      <c r="M5" s="12"/>
      <c r="N5" s="12"/>
      <c r="O5" s="12"/>
      <c r="P5" s="11"/>
      <c r="Q5" s="11"/>
      <c r="R5" s="11"/>
      <c r="S5" s="11"/>
      <c r="T5" s="11"/>
      <c r="U5" s="11"/>
      <c r="V5" s="11"/>
      <c r="W5" s="11"/>
      <c r="X5" s="11"/>
      <c r="Y5" s="11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5"/>
      <c r="AM5" s="5"/>
    </row>
    <row r="6" spans="1:39" ht="15.75" customHeight="1" x14ac:dyDescent="0.5">
      <c r="A6" s="8" t="s">
        <v>7</v>
      </c>
      <c r="B6" s="2"/>
      <c r="C6" s="8" t="s">
        <v>8</v>
      </c>
      <c r="D6" s="3"/>
      <c r="E6" s="8"/>
      <c r="F6" s="9"/>
      <c r="G6" s="9"/>
      <c r="H6" s="12"/>
      <c r="I6" s="12"/>
      <c r="J6" s="12"/>
      <c r="K6" s="12"/>
      <c r="L6" s="12"/>
      <c r="M6" s="12"/>
      <c r="N6" s="12"/>
      <c r="O6" s="12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15" thickBot="1" x14ac:dyDescent="0.4">
      <c r="A7" s="2"/>
      <c r="B7" s="2"/>
      <c r="C7" s="2"/>
      <c r="D7" s="2"/>
      <c r="E7" s="2"/>
      <c r="F7" s="2"/>
      <c r="G7" s="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29.55" thickBot="1" x14ac:dyDescent="0.4">
      <c r="A8" s="13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4" t="s">
        <v>15</v>
      </c>
      <c r="H8" s="16" t="s">
        <v>100</v>
      </c>
      <c r="I8" s="16" t="s">
        <v>101</v>
      </c>
      <c r="J8" s="16" t="s">
        <v>135</v>
      </c>
      <c r="K8" s="16" t="s">
        <v>16</v>
      </c>
      <c r="L8" s="16" t="s">
        <v>17</v>
      </c>
      <c r="M8" s="15" t="s">
        <v>18</v>
      </c>
      <c r="N8" s="16" t="s">
        <v>19</v>
      </c>
      <c r="O8" s="15" t="s">
        <v>20</v>
      </c>
      <c r="P8" s="16" t="s">
        <v>21</v>
      </c>
      <c r="Q8" s="16" t="s">
        <v>22</v>
      </c>
      <c r="R8" s="16" t="s">
        <v>23</v>
      </c>
      <c r="S8" s="16" t="s">
        <v>24</v>
      </c>
      <c r="T8" s="16" t="s">
        <v>25</v>
      </c>
      <c r="U8" s="16" t="s">
        <v>26</v>
      </c>
      <c r="V8" s="16" t="s">
        <v>27</v>
      </c>
      <c r="W8" s="15" t="s">
        <v>28</v>
      </c>
      <c r="X8" s="16" t="s">
        <v>29</v>
      </c>
      <c r="Y8" s="16" t="s">
        <v>30</v>
      </c>
      <c r="Z8" s="16" t="s">
        <v>88</v>
      </c>
      <c r="AA8" s="15" t="s">
        <v>89</v>
      </c>
      <c r="AB8" s="16" t="s">
        <v>90</v>
      </c>
      <c r="AC8" s="16" t="s">
        <v>91</v>
      </c>
      <c r="AD8" s="16" t="s">
        <v>92</v>
      </c>
      <c r="AE8" s="16" t="s">
        <v>93</v>
      </c>
      <c r="AF8" s="16" t="s">
        <v>94</v>
      </c>
      <c r="AG8" s="16" t="s">
        <v>95</v>
      </c>
      <c r="AH8" s="16" t="s">
        <v>96</v>
      </c>
      <c r="AI8" s="15" t="s">
        <v>97</v>
      </c>
      <c r="AJ8" s="16" t="s">
        <v>98</v>
      </c>
      <c r="AK8" s="16" t="s">
        <v>99</v>
      </c>
      <c r="AL8" s="13" t="s">
        <v>31</v>
      </c>
      <c r="AM8" s="13" t="s">
        <v>32</v>
      </c>
    </row>
    <row r="9" spans="1:39" ht="15" thickBot="1" x14ac:dyDescent="0.4">
      <c r="A9" s="17" t="s">
        <v>33</v>
      </c>
      <c r="B9" s="18" t="s">
        <v>58</v>
      </c>
      <c r="C9" s="17" t="s">
        <v>34</v>
      </c>
      <c r="D9" s="18" t="s">
        <v>72</v>
      </c>
      <c r="E9" s="19">
        <v>50000</v>
      </c>
      <c r="F9" s="20">
        <f t="shared" ref="F9:F49" si="0">SUM(H9:AK9)</f>
        <v>26251</v>
      </c>
      <c r="G9" s="20">
        <f t="shared" ref="G9:G49" si="1">E9-F9</f>
        <v>23749</v>
      </c>
      <c r="H9" s="21"/>
      <c r="I9" s="21"/>
      <c r="J9" s="21"/>
      <c r="K9" s="21"/>
      <c r="L9" s="21"/>
      <c r="M9" s="21"/>
      <c r="N9" s="21">
        <v>20940</v>
      </c>
      <c r="O9" s="50">
        <v>1871</v>
      </c>
      <c r="P9" s="50">
        <v>2227</v>
      </c>
      <c r="Q9" s="21">
        <v>825</v>
      </c>
      <c r="R9" s="21">
        <v>388</v>
      </c>
      <c r="S9" s="21"/>
      <c r="T9" s="21"/>
      <c r="U9" s="21"/>
      <c r="V9" s="35"/>
      <c r="W9" s="35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6"/>
      <c r="AM9" s="6"/>
    </row>
    <row r="10" spans="1:39" ht="15" thickBot="1" x14ac:dyDescent="0.4">
      <c r="A10" s="17" t="s">
        <v>33</v>
      </c>
      <c r="B10" s="18" t="s">
        <v>58</v>
      </c>
      <c r="C10" s="17" t="s">
        <v>110</v>
      </c>
      <c r="D10" s="18" t="s">
        <v>74</v>
      </c>
      <c r="E10" s="19">
        <v>30000</v>
      </c>
      <c r="F10" s="20">
        <f t="shared" si="0"/>
        <v>15751</v>
      </c>
      <c r="G10" s="20">
        <f t="shared" si="1"/>
        <v>14249</v>
      </c>
      <c r="H10" s="21"/>
      <c r="I10" s="21"/>
      <c r="J10" s="21"/>
      <c r="K10" s="21"/>
      <c r="L10" s="21"/>
      <c r="M10" s="21"/>
      <c r="N10" s="21">
        <v>8265</v>
      </c>
      <c r="O10" s="50"/>
      <c r="P10" s="50">
        <v>5490</v>
      </c>
      <c r="Q10" s="21">
        <v>1319</v>
      </c>
      <c r="R10" s="21">
        <v>677</v>
      </c>
      <c r="S10" s="21"/>
      <c r="T10" s="21"/>
      <c r="U10" s="21"/>
      <c r="V10" s="35"/>
      <c r="W10" s="35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9" ht="15" thickBot="1" x14ac:dyDescent="0.4">
      <c r="A11" s="17" t="s">
        <v>102</v>
      </c>
      <c r="B11" s="18" t="s">
        <v>106</v>
      </c>
      <c r="C11" s="17" t="s">
        <v>112</v>
      </c>
      <c r="D11" s="18" t="s">
        <v>123</v>
      </c>
      <c r="E11" s="19">
        <v>50000</v>
      </c>
      <c r="F11" s="20">
        <f t="shared" si="0"/>
        <v>6982</v>
      </c>
      <c r="G11" s="20">
        <f t="shared" si="1"/>
        <v>43018</v>
      </c>
      <c r="H11" s="21"/>
      <c r="I11" s="21"/>
      <c r="J11" s="21"/>
      <c r="K11" s="21"/>
      <c r="L11" s="21"/>
      <c r="M11" s="21"/>
      <c r="N11" s="21">
        <v>3618</v>
      </c>
      <c r="O11" s="50"/>
      <c r="P11" s="50">
        <v>1541</v>
      </c>
      <c r="Q11" s="21">
        <v>1129</v>
      </c>
      <c r="R11" s="21">
        <v>694</v>
      </c>
      <c r="S11" s="21"/>
      <c r="T11" s="21"/>
      <c r="U11" s="21"/>
      <c r="V11" s="35"/>
      <c r="W11" s="35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9" ht="15" thickBot="1" x14ac:dyDescent="0.4">
      <c r="A12" s="17" t="s">
        <v>102</v>
      </c>
      <c r="B12" s="18" t="s">
        <v>106</v>
      </c>
      <c r="C12" s="17" t="s">
        <v>111</v>
      </c>
      <c r="D12" s="18" t="s">
        <v>74</v>
      </c>
      <c r="E12" s="19">
        <v>10000</v>
      </c>
      <c r="F12" s="20">
        <f t="shared" si="0"/>
        <v>0</v>
      </c>
      <c r="G12" s="20">
        <f t="shared" si="1"/>
        <v>10000</v>
      </c>
      <c r="H12" s="21"/>
      <c r="I12" s="21"/>
      <c r="J12" s="21"/>
      <c r="K12" s="21"/>
      <c r="L12" s="21"/>
      <c r="M12" s="21"/>
      <c r="N12" s="21"/>
      <c r="O12" s="50"/>
      <c r="P12" s="50"/>
      <c r="Q12" s="21"/>
      <c r="R12" s="21"/>
      <c r="S12" s="21"/>
      <c r="T12" s="21"/>
      <c r="U12" s="21"/>
      <c r="V12" s="35"/>
      <c r="W12" s="35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9" ht="15" thickBot="1" x14ac:dyDescent="0.4">
      <c r="A13" s="17" t="s">
        <v>35</v>
      </c>
      <c r="B13" s="18" t="s">
        <v>59</v>
      </c>
      <c r="C13" s="17" t="s">
        <v>66</v>
      </c>
      <c r="D13" s="18" t="s">
        <v>73</v>
      </c>
      <c r="E13" s="19">
        <v>106594</v>
      </c>
      <c r="F13" s="20">
        <f t="shared" si="0"/>
        <v>7191</v>
      </c>
      <c r="G13" s="20">
        <f t="shared" si="1"/>
        <v>99403</v>
      </c>
      <c r="H13" s="21"/>
      <c r="I13" s="21"/>
      <c r="J13" s="21"/>
      <c r="K13" s="21"/>
      <c r="L13" s="21"/>
      <c r="M13" s="21"/>
      <c r="N13" s="21"/>
      <c r="O13" s="50"/>
      <c r="P13" s="50">
        <v>7191</v>
      </c>
      <c r="Q13" s="21"/>
      <c r="R13" s="21"/>
      <c r="S13" s="21"/>
      <c r="T13" s="21"/>
      <c r="U13" s="21"/>
      <c r="V13" s="35"/>
      <c r="W13" s="35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9" ht="15" thickBot="1" x14ac:dyDescent="0.4">
      <c r="A14" s="17" t="s">
        <v>35</v>
      </c>
      <c r="B14" s="18" t="s">
        <v>59</v>
      </c>
      <c r="C14" s="17" t="s">
        <v>36</v>
      </c>
      <c r="D14" s="18" t="s">
        <v>37</v>
      </c>
      <c r="E14" s="19">
        <v>101569</v>
      </c>
      <c r="F14" s="20">
        <f t="shared" si="0"/>
        <v>54890</v>
      </c>
      <c r="G14" s="20">
        <f t="shared" si="1"/>
        <v>46679</v>
      </c>
      <c r="H14" s="21"/>
      <c r="I14" s="21"/>
      <c r="J14" s="21"/>
      <c r="K14" s="21"/>
      <c r="L14" s="21"/>
      <c r="M14" s="21"/>
      <c r="N14" s="21">
        <v>32640</v>
      </c>
      <c r="O14" s="50">
        <v>13357</v>
      </c>
      <c r="P14" s="50">
        <v>3695</v>
      </c>
      <c r="Q14" s="21">
        <v>3516</v>
      </c>
      <c r="R14" s="21"/>
      <c r="S14" s="21">
        <v>1682</v>
      </c>
      <c r="T14" s="21"/>
      <c r="U14" s="21"/>
      <c r="V14" s="35"/>
      <c r="W14" s="35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9" ht="15" thickBot="1" x14ac:dyDescent="0.4">
      <c r="A15" s="17" t="s">
        <v>35</v>
      </c>
      <c r="B15" s="18" t="s">
        <v>59</v>
      </c>
      <c r="C15" s="17" t="s">
        <v>65</v>
      </c>
      <c r="D15" s="18" t="s">
        <v>38</v>
      </c>
      <c r="E15" s="19">
        <v>97760</v>
      </c>
      <c r="F15" s="20">
        <f t="shared" si="0"/>
        <v>49617</v>
      </c>
      <c r="G15" s="20">
        <f t="shared" si="1"/>
        <v>48143</v>
      </c>
      <c r="H15" s="21"/>
      <c r="I15" s="21"/>
      <c r="J15" s="21"/>
      <c r="K15" s="21"/>
      <c r="L15" s="21"/>
      <c r="M15" s="21"/>
      <c r="N15" s="21">
        <v>31603</v>
      </c>
      <c r="O15" s="50">
        <v>14768</v>
      </c>
      <c r="P15" s="50">
        <v>231</v>
      </c>
      <c r="Q15" s="21">
        <v>1866</v>
      </c>
      <c r="R15" s="21">
        <v>1149</v>
      </c>
      <c r="S15" s="21"/>
      <c r="T15" s="21"/>
      <c r="U15" s="21"/>
      <c r="V15" s="35"/>
      <c r="W15" s="35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9" ht="15" thickBot="1" x14ac:dyDescent="0.4">
      <c r="A16" s="17" t="s">
        <v>35</v>
      </c>
      <c r="B16" s="18" t="s">
        <v>59</v>
      </c>
      <c r="C16" s="17" t="s">
        <v>111</v>
      </c>
      <c r="D16" s="18" t="s">
        <v>74</v>
      </c>
      <c r="E16" s="19">
        <v>40439</v>
      </c>
      <c r="F16" s="20">
        <f t="shared" si="0"/>
        <v>4895</v>
      </c>
      <c r="G16" s="20">
        <f t="shared" si="1"/>
        <v>35544</v>
      </c>
      <c r="H16" s="21"/>
      <c r="I16" s="21"/>
      <c r="J16" s="21"/>
      <c r="K16" s="21"/>
      <c r="L16" s="21"/>
      <c r="M16" s="21"/>
      <c r="N16" s="21"/>
      <c r="O16" s="50"/>
      <c r="P16" s="50"/>
      <c r="Q16" s="21"/>
      <c r="R16" s="21">
        <v>992</v>
      </c>
      <c r="S16" s="21">
        <v>3903</v>
      </c>
      <c r="T16" s="21"/>
      <c r="U16" s="21"/>
      <c r="V16" s="35"/>
      <c r="W16" s="35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5" thickBot="1" x14ac:dyDescent="0.4">
      <c r="A17" s="17" t="s">
        <v>103</v>
      </c>
      <c r="B17" s="18" t="s">
        <v>107</v>
      </c>
      <c r="C17" s="17" t="s">
        <v>113</v>
      </c>
      <c r="D17" s="18" t="s">
        <v>124</v>
      </c>
      <c r="E17" s="19">
        <v>50406</v>
      </c>
      <c r="F17" s="20">
        <f t="shared" si="0"/>
        <v>4629</v>
      </c>
      <c r="G17" s="20">
        <f t="shared" si="1"/>
        <v>45777</v>
      </c>
      <c r="H17" s="21"/>
      <c r="I17" s="21"/>
      <c r="J17" s="21"/>
      <c r="K17" s="21"/>
      <c r="L17" s="21"/>
      <c r="M17" s="21"/>
      <c r="N17" s="21"/>
      <c r="O17" s="50">
        <v>4629</v>
      </c>
      <c r="P17" s="50"/>
      <c r="Q17" s="21"/>
      <c r="R17" s="21"/>
      <c r="S17" s="21"/>
      <c r="T17" s="21"/>
      <c r="U17" s="21"/>
      <c r="V17" s="35"/>
      <c r="W17" s="3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5" thickBot="1" x14ac:dyDescent="0.4">
      <c r="A18" s="17" t="s">
        <v>103</v>
      </c>
      <c r="B18" s="18" t="s">
        <v>107</v>
      </c>
      <c r="C18" s="17" t="s">
        <v>111</v>
      </c>
      <c r="D18" s="18" t="s">
        <v>74</v>
      </c>
      <c r="E18" s="19">
        <v>10000</v>
      </c>
      <c r="F18" s="20">
        <f t="shared" si="0"/>
        <v>0</v>
      </c>
      <c r="G18" s="20">
        <f t="shared" si="1"/>
        <v>10000</v>
      </c>
      <c r="H18" s="21"/>
      <c r="I18" s="21"/>
      <c r="J18" s="21"/>
      <c r="K18" s="21"/>
      <c r="L18" s="21"/>
      <c r="M18" s="21"/>
      <c r="N18" s="21"/>
      <c r="O18" s="50"/>
      <c r="P18" s="50"/>
      <c r="Q18" s="21"/>
      <c r="R18" s="21"/>
      <c r="S18" s="21"/>
      <c r="T18" s="21"/>
      <c r="U18" s="21"/>
      <c r="V18" s="35"/>
      <c r="W18" s="35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5" thickBot="1" x14ac:dyDescent="0.4">
      <c r="A19" s="17" t="s">
        <v>39</v>
      </c>
      <c r="B19" s="18" t="s">
        <v>60</v>
      </c>
      <c r="C19" s="17" t="s">
        <v>136</v>
      </c>
      <c r="D19" s="18" t="s">
        <v>137</v>
      </c>
      <c r="E19" s="19">
        <v>50000</v>
      </c>
      <c r="F19" s="20">
        <f t="shared" si="0"/>
        <v>50530</v>
      </c>
      <c r="G19" s="20">
        <f t="shared" si="1"/>
        <v>-530</v>
      </c>
      <c r="H19" s="21"/>
      <c r="I19" s="21"/>
      <c r="J19" s="21"/>
      <c r="K19" s="21"/>
      <c r="L19" s="21"/>
      <c r="M19" s="21">
        <v>5675</v>
      </c>
      <c r="N19" s="21">
        <v>199</v>
      </c>
      <c r="O19" s="50">
        <v>3087</v>
      </c>
      <c r="P19" s="50"/>
      <c r="Q19" s="21"/>
      <c r="R19" s="21">
        <v>10976</v>
      </c>
      <c r="S19" s="21">
        <v>30593</v>
      </c>
      <c r="T19" s="21"/>
      <c r="U19" s="21"/>
      <c r="V19" s="35"/>
      <c r="W19" s="35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5" thickBot="1" x14ac:dyDescent="0.4">
      <c r="A20" s="17" t="s">
        <v>39</v>
      </c>
      <c r="B20" s="18" t="s">
        <v>60</v>
      </c>
      <c r="C20" s="17" t="s">
        <v>40</v>
      </c>
      <c r="D20" s="18" t="s">
        <v>75</v>
      </c>
      <c r="E20" s="19">
        <v>100000</v>
      </c>
      <c r="F20" s="20">
        <f t="shared" si="0"/>
        <v>22631</v>
      </c>
      <c r="G20" s="20">
        <f t="shared" si="1"/>
        <v>77369</v>
      </c>
      <c r="H20" s="21"/>
      <c r="I20" s="21"/>
      <c r="J20" s="21"/>
      <c r="K20" s="21"/>
      <c r="L20" s="21"/>
      <c r="M20" s="21"/>
      <c r="N20" s="21">
        <v>638</v>
      </c>
      <c r="O20" s="50">
        <v>2800</v>
      </c>
      <c r="P20" s="50">
        <v>1010</v>
      </c>
      <c r="Q20" s="21">
        <v>1107</v>
      </c>
      <c r="R20" s="21">
        <v>12023</v>
      </c>
      <c r="S20" s="21">
        <v>5053</v>
      </c>
      <c r="T20" s="21"/>
      <c r="U20" s="21"/>
      <c r="V20" s="35"/>
      <c r="W20" s="35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15" thickBot="1" x14ac:dyDescent="0.4">
      <c r="A21" s="17" t="s">
        <v>39</v>
      </c>
      <c r="B21" s="18" t="s">
        <v>60</v>
      </c>
      <c r="C21" s="17" t="s">
        <v>114</v>
      </c>
      <c r="D21" s="18" t="s">
        <v>126</v>
      </c>
      <c r="E21" s="19">
        <v>50000</v>
      </c>
      <c r="F21" s="20">
        <f t="shared" si="0"/>
        <v>11250</v>
      </c>
      <c r="G21" s="20">
        <f t="shared" si="1"/>
        <v>38750</v>
      </c>
      <c r="H21" s="21"/>
      <c r="I21" s="21"/>
      <c r="J21" s="21"/>
      <c r="K21" s="21"/>
      <c r="L21" s="21"/>
      <c r="M21" s="21"/>
      <c r="N21" s="21"/>
      <c r="O21" s="50"/>
      <c r="P21" s="50"/>
      <c r="Q21" s="21"/>
      <c r="R21" s="21">
        <v>11250</v>
      </c>
      <c r="S21" s="21"/>
      <c r="T21" s="21"/>
      <c r="U21" s="21"/>
      <c r="V21" s="35"/>
      <c r="W21" s="35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5" thickBot="1" x14ac:dyDescent="0.35">
      <c r="A22" s="17" t="s">
        <v>39</v>
      </c>
      <c r="B22" s="18" t="s">
        <v>60</v>
      </c>
      <c r="C22" s="17" t="s">
        <v>67</v>
      </c>
      <c r="D22" s="18" t="s">
        <v>76</v>
      </c>
      <c r="E22" s="19">
        <v>50000</v>
      </c>
      <c r="F22" s="20">
        <f t="shared" si="0"/>
        <v>20874</v>
      </c>
      <c r="G22" s="20">
        <f t="shared" si="1"/>
        <v>29126</v>
      </c>
      <c r="H22" s="21"/>
      <c r="I22" s="21"/>
      <c r="J22" s="21"/>
      <c r="K22" s="21"/>
      <c r="L22" s="21"/>
      <c r="M22" s="21"/>
      <c r="N22" s="21">
        <v>6262</v>
      </c>
      <c r="O22" s="50">
        <v>1509</v>
      </c>
      <c r="P22" s="50">
        <v>522</v>
      </c>
      <c r="Q22" s="21">
        <v>143</v>
      </c>
      <c r="R22" s="21">
        <v>11325</v>
      </c>
      <c r="S22" s="21">
        <v>1113</v>
      </c>
      <c r="T22" s="21"/>
      <c r="U22" s="21"/>
      <c r="V22" s="35"/>
      <c r="W22" s="35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15" thickBot="1" x14ac:dyDescent="0.35">
      <c r="A23" s="17" t="s">
        <v>39</v>
      </c>
      <c r="B23" s="18" t="s">
        <v>60</v>
      </c>
      <c r="C23" s="17" t="s">
        <v>115</v>
      </c>
      <c r="D23" s="18" t="s">
        <v>127</v>
      </c>
      <c r="E23" s="19">
        <v>100000</v>
      </c>
      <c r="F23" s="20">
        <f t="shared" si="0"/>
        <v>30010</v>
      </c>
      <c r="G23" s="20">
        <f t="shared" si="1"/>
        <v>69990</v>
      </c>
      <c r="H23" s="21"/>
      <c r="I23" s="21"/>
      <c r="J23" s="21"/>
      <c r="K23" s="21"/>
      <c r="L23" s="21"/>
      <c r="M23" s="21">
        <v>6730</v>
      </c>
      <c r="N23" s="21">
        <v>9391</v>
      </c>
      <c r="O23" s="50">
        <v>3782</v>
      </c>
      <c r="P23" s="50"/>
      <c r="Q23" s="21">
        <v>132</v>
      </c>
      <c r="R23" s="34">
        <v>8250</v>
      </c>
      <c r="S23" s="21">
        <v>1725</v>
      </c>
      <c r="T23" s="21"/>
      <c r="U23" s="21"/>
      <c r="V23" s="35"/>
      <c r="W23" s="35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15" thickBot="1" x14ac:dyDescent="0.35">
      <c r="A24" s="17" t="s">
        <v>39</v>
      </c>
      <c r="B24" s="18" t="s">
        <v>60</v>
      </c>
      <c r="C24" s="17" t="s">
        <v>111</v>
      </c>
      <c r="D24" s="18" t="s">
        <v>125</v>
      </c>
      <c r="E24" s="19">
        <v>50000</v>
      </c>
      <c r="F24" s="20">
        <f t="shared" si="0"/>
        <v>12402</v>
      </c>
      <c r="G24" s="20">
        <f t="shared" si="1"/>
        <v>37598</v>
      </c>
      <c r="H24" s="21"/>
      <c r="I24" s="21"/>
      <c r="J24" s="21"/>
      <c r="K24" s="21"/>
      <c r="L24" s="21"/>
      <c r="M24" s="21"/>
      <c r="N24" s="21">
        <v>770</v>
      </c>
      <c r="O24" s="50"/>
      <c r="P24" s="50"/>
      <c r="Q24" s="21">
        <v>964</v>
      </c>
      <c r="R24" s="21">
        <v>8250</v>
      </c>
      <c r="S24" s="21">
        <v>2418</v>
      </c>
      <c r="T24" s="21"/>
      <c r="U24" s="21"/>
      <c r="V24" s="35"/>
      <c r="W24" s="35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15" thickBot="1" x14ac:dyDescent="0.35">
      <c r="A25" s="17" t="s">
        <v>104</v>
      </c>
      <c r="B25" s="18" t="s">
        <v>108</v>
      </c>
      <c r="C25" s="17" t="s">
        <v>116</v>
      </c>
      <c r="D25" s="18" t="s">
        <v>128</v>
      </c>
      <c r="E25" s="19">
        <v>70444</v>
      </c>
      <c r="F25" s="20">
        <f t="shared" si="0"/>
        <v>0</v>
      </c>
      <c r="G25" s="20">
        <f t="shared" si="1"/>
        <v>70444</v>
      </c>
      <c r="H25" s="21"/>
      <c r="I25" s="21"/>
      <c r="J25" s="21"/>
      <c r="K25" s="21"/>
      <c r="L25" s="21"/>
      <c r="M25" s="21"/>
      <c r="N25" s="21"/>
      <c r="O25" s="50"/>
      <c r="P25" s="50"/>
      <c r="Q25" s="21"/>
      <c r="R25" s="21"/>
      <c r="S25" s="21"/>
      <c r="T25" s="21"/>
      <c r="U25" s="21"/>
      <c r="V25" s="35"/>
      <c r="W25" s="35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15" thickBot="1" x14ac:dyDescent="0.4">
      <c r="A26" s="17" t="s">
        <v>41</v>
      </c>
      <c r="B26" s="18" t="s">
        <v>61</v>
      </c>
      <c r="C26" s="17" t="s">
        <v>117</v>
      </c>
      <c r="D26" s="18" t="s">
        <v>129</v>
      </c>
      <c r="E26" s="19">
        <v>79215</v>
      </c>
      <c r="F26" s="20">
        <f t="shared" si="0"/>
        <v>58448</v>
      </c>
      <c r="G26" s="20">
        <f t="shared" si="1"/>
        <v>20767</v>
      </c>
      <c r="H26" s="21"/>
      <c r="I26" s="21"/>
      <c r="J26" s="21"/>
      <c r="K26" s="21"/>
      <c r="L26" s="21"/>
      <c r="M26" s="21"/>
      <c r="N26" s="21">
        <v>35288</v>
      </c>
      <c r="O26" s="50">
        <v>3342</v>
      </c>
      <c r="P26" s="50">
        <v>7667</v>
      </c>
      <c r="Q26" s="21">
        <v>3490</v>
      </c>
      <c r="R26" s="21">
        <v>5079</v>
      </c>
      <c r="S26" s="21">
        <v>3582</v>
      </c>
      <c r="T26" s="21"/>
      <c r="U26" s="21"/>
      <c r="V26" s="35"/>
      <c r="W26" s="35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15" thickBot="1" x14ac:dyDescent="0.4">
      <c r="A27" s="17" t="s">
        <v>41</v>
      </c>
      <c r="B27" s="18" t="s">
        <v>61</v>
      </c>
      <c r="C27" s="17" t="s">
        <v>68</v>
      </c>
      <c r="D27" s="18" t="s">
        <v>77</v>
      </c>
      <c r="E27" s="19">
        <v>50350</v>
      </c>
      <c r="F27" s="20">
        <f t="shared" si="0"/>
        <v>22651</v>
      </c>
      <c r="G27" s="20">
        <f t="shared" si="1"/>
        <v>27699</v>
      </c>
      <c r="H27" s="21"/>
      <c r="I27" s="21"/>
      <c r="J27" s="21"/>
      <c r="K27" s="21"/>
      <c r="L27" s="21"/>
      <c r="M27" s="21"/>
      <c r="N27" s="21">
        <v>3797</v>
      </c>
      <c r="O27" s="50">
        <v>3797</v>
      </c>
      <c r="P27" s="50">
        <v>3766</v>
      </c>
      <c r="Q27" s="21">
        <v>3757</v>
      </c>
      <c r="R27" s="21">
        <v>3769</v>
      </c>
      <c r="S27" s="21">
        <v>3765</v>
      </c>
      <c r="T27" s="21"/>
      <c r="U27" s="21"/>
      <c r="V27" s="35"/>
      <c r="W27" s="35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15" thickBot="1" x14ac:dyDescent="0.4">
      <c r="A28" s="17" t="s">
        <v>41</v>
      </c>
      <c r="B28" s="18" t="s">
        <v>61</v>
      </c>
      <c r="C28" s="17" t="s">
        <v>118</v>
      </c>
      <c r="D28" s="18" t="s">
        <v>130</v>
      </c>
      <c r="E28" s="19">
        <v>101511</v>
      </c>
      <c r="F28" s="20">
        <f t="shared" si="0"/>
        <v>38082</v>
      </c>
      <c r="G28" s="20">
        <f t="shared" si="1"/>
        <v>63429</v>
      </c>
      <c r="H28" s="21"/>
      <c r="I28" s="21"/>
      <c r="J28" s="21"/>
      <c r="K28" s="21"/>
      <c r="L28" s="21"/>
      <c r="M28" s="21"/>
      <c r="N28" s="21">
        <v>2955</v>
      </c>
      <c r="O28" s="50">
        <v>8141</v>
      </c>
      <c r="P28" s="50">
        <v>13550</v>
      </c>
      <c r="Q28" s="21">
        <v>6620</v>
      </c>
      <c r="R28" s="21">
        <v>1671</v>
      </c>
      <c r="S28" s="21">
        <v>5145</v>
      </c>
      <c r="T28" s="21"/>
      <c r="U28" s="21"/>
      <c r="V28" s="35"/>
      <c r="W28" s="35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15" thickBot="1" x14ac:dyDescent="0.4">
      <c r="A29" s="17" t="s">
        <v>41</v>
      </c>
      <c r="B29" s="18" t="s">
        <v>61</v>
      </c>
      <c r="C29" s="17" t="s">
        <v>42</v>
      </c>
      <c r="D29" s="18" t="s">
        <v>78</v>
      </c>
      <c r="E29" s="19">
        <v>101501</v>
      </c>
      <c r="F29" s="20">
        <f t="shared" si="0"/>
        <v>46975</v>
      </c>
      <c r="G29" s="20">
        <f t="shared" si="1"/>
        <v>54526</v>
      </c>
      <c r="H29" s="21"/>
      <c r="I29" s="21"/>
      <c r="J29" s="21"/>
      <c r="K29" s="21"/>
      <c r="L29" s="21"/>
      <c r="M29" s="21"/>
      <c r="N29" s="21">
        <v>14637</v>
      </c>
      <c r="O29" s="50">
        <v>4974</v>
      </c>
      <c r="P29" s="50">
        <v>16000</v>
      </c>
      <c r="Q29" s="21">
        <v>899</v>
      </c>
      <c r="R29" s="21">
        <v>10465</v>
      </c>
      <c r="S29" s="21"/>
      <c r="T29" s="21"/>
      <c r="U29" s="21"/>
      <c r="V29" s="35"/>
      <c r="W29" s="35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15" thickBot="1" x14ac:dyDescent="0.4">
      <c r="A30" s="17" t="s">
        <v>41</v>
      </c>
      <c r="B30" s="18" t="s">
        <v>61</v>
      </c>
      <c r="C30" s="17" t="s">
        <v>119</v>
      </c>
      <c r="D30" s="18" t="s">
        <v>131</v>
      </c>
      <c r="E30" s="19">
        <v>51810</v>
      </c>
      <c r="F30" s="20">
        <f t="shared" si="0"/>
        <v>31827</v>
      </c>
      <c r="G30" s="20">
        <f t="shared" si="1"/>
        <v>19983</v>
      </c>
      <c r="H30" s="21"/>
      <c r="I30" s="21"/>
      <c r="J30" s="21"/>
      <c r="K30" s="21"/>
      <c r="L30" s="21"/>
      <c r="M30" s="21"/>
      <c r="N30" s="21">
        <v>23108</v>
      </c>
      <c r="O30" s="50"/>
      <c r="P30" s="50">
        <v>2135</v>
      </c>
      <c r="Q30" s="21">
        <v>2904</v>
      </c>
      <c r="R30" s="21"/>
      <c r="S30" s="21">
        <v>3680</v>
      </c>
      <c r="T30" s="21"/>
      <c r="U30" s="21"/>
      <c r="V30" s="35"/>
      <c r="W30" s="35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ht="15" thickBot="1" x14ac:dyDescent="0.4">
      <c r="A31" s="17" t="s">
        <v>41</v>
      </c>
      <c r="B31" s="18" t="s">
        <v>61</v>
      </c>
      <c r="C31" s="17" t="s">
        <v>43</v>
      </c>
      <c r="D31" s="18" t="s">
        <v>79</v>
      </c>
      <c r="E31" s="19">
        <v>52810</v>
      </c>
      <c r="F31" s="20">
        <f t="shared" si="0"/>
        <v>14764</v>
      </c>
      <c r="G31" s="20">
        <f t="shared" si="1"/>
        <v>38046</v>
      </c>
      <c r="H31" s="21"/>
      <c r="I31" s="21"/>
      <c r="J31" s="21"/>
      <c r="K31" s="21"/>
      <c r="L31" s="21"/>
      <c r="M31" s="21"/>
      <c r="N31" s="21">
        <v>11155</v>
      </c>
      <c r="O31" s="50">
        <v>1011</v>
      </c>
      <c r="P31" s="50">
        <v>2221</v>
      </c>
      <c r="Q31" s="21">
        <v>146</v>
      </c>
      <c r="R31" s="21"/>
      <c r="S31" s="21">
        <v>231</v>
      </c>
      <c r="T31" s="21"/>
      <c r="U31" s="21"/>
      <c r="V31" s="35"/>
      <c r="W31" s="35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ht="15" thickBot="1" x14ac:dyDescent="0.4">
      <c r="A32" s="17" t="s">
        <v>41</v>
      </c>
      <c r="B32" s="18" t="s">
        <v>61</v>
      </c>
      <c r="C32" s="17" t="s">
        <v>110</v>
      </c>
      <c r="D32" s="18" t="s">
        <v>74</v>
      </c>
      <c r="E32" s="19">
        <v>50438</v>
      </c>
      <c r="F32" s="20">
        <f t="shared" si="0"/>
        <v>44703</v>
      </c>
      <c r="G32" s="20">
        <f t="shared" si="1"/>
        <v>5735</v>
      </c>
      <c r="H32" s="21"/>
      <c r="I32" s="21"/>
      <c r="J32" s="21"/>
      <c r="K32" s="21"/>
      <c r="L32" s="21"/>
      <c r="M32" s="21"/>
      <c r="N32" s="21">
        <v>39630</v>
      </c>
      <c r="O32" s="50">
        <v>1098</v>
      </c>
      <c r="P32" s="50">
        <v>811</v>
      </c>
      <c r="Q32" s="21">
        <v>1080</v>
      </c>
      <c r="R32" s="21">
        <v>1295</v>
      </c>
      <c r="S32" s="21">
        <v>789</v>
      </c>
      <c r="T32" s="21"/>
      <c r="U32" s="21"/>
      <c r="V32" s="35"/>
      <c r="W32" s="35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9" ht="15" thickBot="1" x14ac:dyDescent="0.4">
      <c r="A33" s="17" t="s">
        <v>44</v>
      </c>
      <c r="B33" s="18" t="s">
        <v>62</v>
      </c>
      <c r="C33" s="17" t="s">
        <v>45</v>
      </c>
      <c r="D33" s="18" t="s">
        <v>80</v>
      </c>
      <c r="E33" s="19">
        <v>100260</v>
      </c>
      <c r="F33" s="20">
        <f t="shared" si="0"/>
        <v>66223</v>
      </c>
      <c r="G33" s="20">
        <f t="shared" si="1"/>
        <v>34037</v>
      </c>
      <c r="H33" s="21"/>
      <c r="I33" s="21"/>
      <c r="J33" s="21"/>
      <c r="K33" s="21"/>
      <c r="L33" s="21"/>
      <c r="M33" s="21"/>
      <c r="N33" s="21"/>
      <c r="O33" s="50">
        <v>54417</v>
      </c>
      <c r="P33" s="50">
        <v>2375</v>
      </c>
      <c r="Q33" s="21">
        <v>2815</v>
      </c>
      <c r="R33" s="21">
        <v>231</v>
      </c>
      <c r="S33" s="21">
        <v>6385</v>
      </c>
      <c r="T33" s="21"/>
      <c r="U33" s="21"/>
      <c r="V33" s="35"/>
      <c r="W33" s="35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9" ht="15" thickBot="1" x14ac:dyDescent="0.4">
      <c r="A34" s="17" t="s">
        <v>44</v>
      </c>
      <c r="B34" s="18" t="s">
        <v>62</v>
      </c>
      <c r="C34" s="17" t="s">
        <v>46</v>
      </c>
      <c r="D34" s="18" t="s">
        <v>81</v>
      </c>
      <c r="E34" s="19">
        <v>100270</v>
      </c>
      <c r="F34" s="20">
        <f t="shared" si="0"/>
        <v>38576</v>
      </c>
      <c r="G34" s="20">
        <f t="shared" si="1"/>
        <v>61694</v>
      </c>
      <c r="H34" s="21"/>
      <c r="I34" s="21"/>
      <c r="J34" s="21"/>
      <c r="K34" s="21"/>
      <c r="L34" s="21"/>
      <c r="M34" s="21"/>
      <c r="N34" s="21"/>
      <c r="O34" s="50">
        <v>14192</v>
      </c>
      <c r="P34" s="50">
        <v>5294</v>
      </c>
      <c r="Q34" s="21">
        <v>415</v>
      </c>
      <c r="R34" s="21">
        <v>14677</v>
      </c>
      <c r="S34" s="21">
        <v>3998</v>
      </c>
      <c r="T34" s="21"/>
      <c r="U34" s="21"/>
      <c r="V34" s="35"/>
      <c r="W34" s="35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2"/>
      <c r="AM34" s="22"/>
    </row>
    <row r="35" spans="1:39" ht="15" thickBot="1" x14ac:dyDescent="0.4">
      <c r="A35" s="17" t="s">
        <v>44</v>
      </c>
      <c r="B35" s="18" t="s">
        <v>62</v>
      </c>
      <c r="C35" s="17" t="s">
        <v>47</v>
      </c>
      <c r="D35" s="18" t="s">
        <v>82</v>
      </c>
      <c r="E35" s="19">
        <v>100265</v>
      </c>
      <c r="F35" s="20">
        <f t="shared" si="0"/>
        <v>40264</v>
      </c>
      <c r="G35" s="20">
        <f t="shared" si="1"/>
        <v>60001</v>
      </c>
      <c r="H35" s="21"/>
      <c r="I35" s="21"/>
      <c r="J35" s="21"/>
      <c r="K35" s="21"/>
      <c r="L35" s="21"/>
      <c r="M35" s="21"/>
      <c r="N35" s="21"/>
      <c r="O35" s="50">
        <v>23683</v>
      </c>
      <c r="P35" s="50">
        <v>3020</v>
      </c>
      <c r="Q35" s="21">
        <v>2814</v>
      </c>
      <c r="R35" s="21">
        <v>7838</v>
      </c>
      <c r="S35" s="21">
        <v>2909</v>
      </c>
      <c r="T35" s="21"/>
      <c r="U35" s="21"/>
      <c r="V35" s="35"/>
      <c r="W35" s="35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9" ht="15" thickBot="1" x14ac:dyDescent="0.4">
      <c r="A36" s="17" t="s">
        <v>44</v>
      </c>
      <c r="B36" s="18" t="s">
        <v>62</v>
      </c>
      <c r="C36" s="17" t="s">
        <v>111</v>
      </c>
      <c r="D36" s="18" t="s">
        <v>74</v>
      </c>
      <c r="E36" s="19">
        <v>49998</v>
      </c>
      <c r="F36" s="20">
        <f t="shared" si="0"/>
        <v>23342</v>
      </c>
      <c r="G36" s="20">
        <f t="shared" si="1"/>
        <v>26656</v>
      </c>
      <c r="H36" s="21"/>
      <c r="I36" s="21"/>
      <c r="J36" s="21"/>
      <c r="K36" s="21"/>
      <c r="L36" s="21"/>
      <c r="M36" s="21"/>
      <c r="N36" s="21"/>
      <c r="O36" s="50">
        <v>8868</v>
      </c>
      <c r="P36" s="50">
        <v>304</v>
      </c>
      <c r="Q36" s="21">
        <v>170</v>
      </c>
      <c r="R36" s="21">
        <v>14000</v>
      </c>
      <c r="S36" s="21"/>
      <c r="T36" s="21"/>
      <c r="U36" s="21"/>
      <c r="V36" s="35"/>
      <c r="W36" s="35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2"/>
      <c r="AM36" s="22"/>
    </row>
    <row r="37" spans="1:39" ht="15" thickBot="1" x14ac:dyDescent="0.4">
      <c r="A37" s="17" t="s">
        <v>105</v>
      </c>
      <c r="B37" s="18" t="s">
        <v>109</v>
      </c>
      <c r="C37" s="17" t="s">
        <v>120</v>
      </c>
      <c r="D37" s="18" t="s">
        <v>132</v>
      </c>
      <c r="E37" s="19">
        <v>109068</v>
      </c>
      <c r="F37" s="20">
        <f t="shared" si="0"/>
        <v>78895</v>
      </c>
      <c r="G37" s="20">
        <f t="shared" si="1"/>
        <v>30173</v>
      </c>
      <c r="H37" s="21"/>
      <c r="I37" s="21"/>
      <c r="J37" s="21"/>
      <c r="K37" s="21"/>
      <c r="L37" s="21"/>
      <c r="M37" s="21">
        <v>45575</v>
      </c>
      <c r="N37" s="21"/>
      <c r="O37" s="50"/>
      <c r="P37" s="50"/>
      <c r="Q37" s="21"/>
      <c r="R37" s="21">
        <v>33320</v>
      </c>
      <c r="S37" s="21"/>
      <c r="T37" s="21"/>
      <c r="U37" s="21"/>
      <c r="V37" s="35"/>
      <c r="W37" s="35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9" ht="15" thickBot="1" x14ac:dyDescent="0.4">
      <c r="A38" s="17" t="s">
        <v>105</v>
      </c>
      <c r="B38" s="18" t="s">
        <v>109</v>
      </c>
      <c r="C38" s="17" t="s">
        <v>121</v>
      </c>
      <c r="D38" s="18" t="s">
        <v>133</v>
      </c>
      <c r="E38" s="19">
        <v>100631</v>
      </c>
      <c r="F38" s="20">
        <f t="shared" si="0"/>
        <v>83081</v>
      </c>
      <c r="G38" s="20">
        <f t="shared" si="1"/>
        <v>17550</v>
      </c>
      <c r="H38" s="21"/>
      <c r="I38" s="21"/>
      <c r="J38" s="21"/>
      <c r="K38" s="21"/>
      <c r="L38" s="21"/>
      <c r="M38" s="21">
        <v>12185</v>
      </c>
      <c r="N38" s="21">
        <v>32413</v>
      </c>
      <c r="O38" s="50"/>
      <c r="P38" s="50"/>
      <c r="Q38" s="21"/>
      <c r="R38" s="21">
        <v>38483</v>
      </c>
      <c r="S38" s="21"/>
      <c r="T38" s="21"/>
      <c r="U38" s="21"/>
      <c r="V38" s="35"/>
      <c r="W38" s="35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9" ht="15" thickBot="1" x14ac:dyDescent="0.4">
      <c r="A39" s="17" t="s">
        <v>105</v>
      </c>
      <c r="B39" s="18" t="s">
        <v>109</v>
      </c>
      <c r="C39" s="17" t="s">
        <v>122</v>
      </c>
      <c r="D39" s="18" t="s">
        <v>134</v>
      </c>
      <c r="E39" s="20">
        <v>125997</v>
      </c>
      <c r="F39" s="20">
        <f t="shared" si="0"/>
        <v>46488</v>
      </c>
      <c r="G39" s="20">
        <f t="shared" si="1"/>
        <v>79509</v>
      </c>
      <c r="H39" s="21"/>
      <c r="I39" s="21"/>
      <c r="J39" s="21"/>
      <c r="K39" s="21"/>
      <c r="L39" s="21"/>
      <c r="M39" s="21">
        <v>27142</v>
      </c>
      <c r="N39" s="21"/>
      <c r="O39" s="50"/>
      <c r="P39" s="50"/>
      <c r="Q39" s="21"/>
      <c r="R39" s="21">
        <v>19346</v>
      </c>
      <c r="S39" s="21"/>
      <c r="T39" s="21"/>
      <c r="U39" s="21"/>
      <c r="V39" s="35"/>
      <c r="W39" s="35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9" ht="15" thickBot="1" x14ac:dyDescent="0.35">
      <c r="A40" s="17" t="s">
        <v>105</v>
      </c>
      <c r="B40" s="18" t="s">
        <v>109</v>
      </c>
      <c r="C40" s="17" t="s">
        <v>110</v>
      </c>
      <c r="D40" s="18" t="s">
        <v>74</v>
      </c>
      <c r="E40" s="20">
        <v>52843</v>
      </c>
      <c r="F40" s="20">
        <f t="shared" si="0"/>
        <v>16887</v>
      </c>
      <c r="G40" s="20">
        <f t="shared" si="1"/>
        <v>35956</v>
      </c>
      <c r="H40" s="21"/>
      <c r="I40" s="21"/>
      <c r="J40" s="21"/>
      <c r="K40" s="21"/>
      <c r="L40" s="21">
        <v>1947</v>
      </c>
      <c r="M40" s="21"/>
      <c r="N40" s="21"/>
      <c r="O40" s="50"/>
      <c r="P40" s="50"/>
      <c r="Q40" s="21"/>
      <c r="R40" s="21">
        <v>14940</v>
      </c>
      <c r="S40" s="21"/>
      <c r="T40" s="21"/>
      <c r="U40" s="21"/>
      <c r="V40" s="35"/>
      <c r="W40" s="35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2"/>
      <c r="AM40" s="22"/>
    </row>
    <row r="41" spans="1:39" ht="15" thickBot="1" x14ac:dyDescent="0.35">
      <c r="A41" s="17" t="s">
        <v>48</v>
      </c>
      <c r="B41" s="18" t="s">
        <v>63</v>
      </c>
      <c r="C41" s="17" t="s">
        <v>69</v>
      </c>
      <c r="D41" s="18" t="s">
        <v>83</v>
      </c>
      <c r="E41" s="20">
        <v>50296</v>
      </c>
      <c r="F41" s="20">
        <f t="shared" si="0"/>
        <v>44103</v>
      </c>
      <c r="G41" s="20">
        <f t="shared" si="1"/>
        <v>6193</v>
      </c>
      <c r="H41" s="21"/>
      <c r="I41" s="21"/>
      <c r="J41" s="21"/>
      <c r="K41" s="21"/>
      <c r="L41" s="21"/>
      <c r="M41" s="21"/>
      <c r="N41" s="21"/>
      <c r="O41" s="50">
        <v>33911</v>
      </c>
      <c r="P41" s="50">
        <v>10192</v>
      </c>
      <c r="Q41" s="21"/>
      <c r="R41" s="21"/>
      <c r="S41" s="21"/>
      <c r="T41" s="21"/>
      <c r="U41" s="21"/>
      <c r="V41" s="35"/>
      <c r="W41" s="35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9" ht="15" thickBot="1" x14ac:dyDescent="0.35">
      <c r="A42" s="17" t="s">
        <v>48</v>
      </c>
      <c r="B42" s="18" t="s">
        <v>63</v>
      </c>
      <c r="C42" s="17" t="s">
        <v>70</v>
      </c>
      <c r="D42" s="18" t="s">
        <v>84</v>
      </c>
      <c r="E42" s="20">
        <v>50196</v>
      </c>
      <c r="F42" s="20">
        <f t="shared" si="0"/>
        <v>28940</v>
      </c>
      <c r="G42" s="20">
        <f t="shared" si="1"/>
        <v>21256</v>
      </c>
      <c r="H42" s="21"/>
      <c r="I42" s="21"/>
      <c r="J42" s="21"/>
      <c r="K42" s="21"/>
      <c r="L42" s="21"/>
      <c r="M42" s="21"/>
      <c r="N42" s="21"/>
      <c r="O42" s="50">
        <v>5482</v>
      </c>
      <c r="P42" s="50">
        <v>668</v>
      </c>
      <c r="Q42" s="21">
        <v>11618</v>
      </c>
      <c r="R42" s="21">
        <v>2550</v>
      </c>
      <c r="S42" s="21">
        <v>8622</v>
      </c>
      <c r="T42" s="21"/>
      <c r="U42" s="21"/>
      <c r="V42" s="35"/>
      <c r="W42" s="35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2"/>
      <c r="AM42" s="22"/>
    </row>
    <row r="43" spans="1:39" ht="15" thickBot="1" x14ac:dyDescent="0.35">
      <c r="A43" s="17" t="s">
        <v>48</v>
      </c>
      <c r="B43" s="18" t="s">
        <v>63</v>
      </c>
      <c r="C43" s="17" t="s">
        <v>71</v>
      </c>
      <c r="D43" s="18" t="s">
        <v>85</v>
      </c>
      <c r="E43" s="20">
        <v>53525</v>
      </c>
      <c r="F43" s="20">
        <f t="shared" si="0"/>
        <v>17796</v>
      </c>
      <c r="G43" s="20">
        <f t="shared" si="1"/>
        <v>35729</v>
      </c>
      <c r="H43" s="21"/>
      <c r="I43" s="21"/>
      <c r="J43" s="21"/>
      <c r="K43" s="21"/>
      <c r="L43" s="21"/>
      <c r="M43" s="21"/>
      <c r="N43" s="21"/>
      <c r="O43" s="50"/>
      <c r="P43" s="50">
        <v>3868</v>
      </c>
      <c r="Q43" s="21">
        <v>4673</v>
      </c>
      <c r="R43" s="21">
        <v>9255</v>
      </c>
      <c r="S43" s="21"/>
      <c r="T43" s="21"/>
      <c r="U43" s="21"/>
      <c r="V43" s="35"/>
      <c r="W43" s="35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2"/>
      <c r="AM43" s="22"/>
    </row>
    <row r="44" spans="1:39" ht="15" thickBot="1" x14ac:dyDescent="0.35">
      <c r="A44" s="17" t="s">
        <v>48</v>
      </c>
      <c r="B44" s="18" t="s">
        <v>63</v>
      </c>
      <c r="C44" s="17" t="s">
        <v>111</v>
      </c>
      <c r="D44" s="18" t="s">
        <v>74</v>
      </c>
      <c r="E44" s="20">
        <v>56202</v>
      </c>
      <c r="F44" s="20">
        <f t="shared" si="0"/>
        <v>56202</v>
      </c>
      <c r="G44" s="20">
        <f t="shared" si="1"/>
        <v>0</v>
      </c>
      <c r="H44" s="21"/>
      <c r="I44" s="21"/>
      <c r="J44" s="21"/>
      <c r="K44" s="21"/>
      <c r="L44" s="21"/>
      <c r="M44" s="21"/>
      <c r="N44" s="21"/>
      <c r="O44" s="50">
        <f>37061+19141</f>
        <v>56202</v>
      </c>
      <c r="P44" s="50"/>
      <c r="Q44" s="21"/>
      <c r="R44" s="21"/>
      <c r="S44" s="21"/>
      <c r="T44" s="21"/>
      <c r="U44" s="21"/>
      <c r="V44" s="35"/>
      <c r="W44" s="35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9" ht="15" thickBot="1" x14ac:dyDescent="0.35">
      <c r="A45" s="17" t="s">
        <v>49</v>
      </c>
      <c r="B45" s="18" t="s">
        <v>64</v>
      </c>
      <c r="C45" s="17" t="s">
        <v>50</v>
      </c>
      <c r="D45" s="18" t="s">
        <v>86</v>
      </c>
      <c r="E45" s="20">
        <v>50000</v>
      </c>
      <c r="F45" s="20">
        <f t="shared" si="0"/>
        <v>38678</v>
      </c>
      <c r="G45" s="20">
        <f t="shared" si="1"/>
        <v>11322</v>
      </c>
      <c r="H45" s="21"/>
      <c r="I45" s="21"/>
      <c r="J45" s="21"/>
      <c r="K45" s="21"/>
      <c r="L45" s="21"/>
      <c r="M45" s="21"/>
      <c r="N45" s="21"/>
      <c r="O45" s="50">
        <v>26395</v>
      </c>
      <c r="P45" s="50">
        <v>10969</v>
      </c>
      <c r="Q45" s="21">
        <v>1314</v>
      </c>
      <c r="R45" s="21"/>
      <c r="S45" s="21"/>
      <c r="T45" s="21"/>
      <c r="U45" s="21"/>
      <c r="V45" s="35"/>
      <c r="W45" s="35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9" ht="15" thickBot="1" x14ac:dyDescent="0.35">
      <c r="A46" s="17" t="s">
        <v>49</v>
      </c>
      <c r="B46" s="18" t="s">
        <v>64</v>
      </c>
      <c r="C46" s="17" t="s">
        <v>51</v>
      </c>
      <c r="D46" s="18" t="s">
        <v>52</v>
      </c>
      <c r="E46" s="20">
        <v>100000</v>
      </c>
      <c r="F46" s="20">
        <f t="shared" si="0"/>
        <v>15353</v>
      </c>
      <c r="G46" s="20">
        <f t="shared" si="1"/>
        <v>84647</v>
      </c>
      <c r="H46" s="21"/>
      <c r="I46" s="21"/>
      <c r="J46" s="21"/>
      <c r="K46" s="21"/>
      <c r="L46" s="21"/>
      <c r="M46" s="21"/>
      <c r="N46" s="21"/>
      <c r="O46" s="21">
        <v>9633</v>
      </c>
      <c r="P46" s="21">
        <v>2485</v>
      </c>
      <c r="Q46" s="21">
        <v>2686</v>
      </c>
      <c r="R46" s="21">
        <v>549</v>
      </c>
      <c r="S46" s="21"/>
      <c r="T46" s="21"/>
      <c r="U46" s="21"/>
      <c r="V46" s="35"/>
      <c r="W46" s="35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2"/>
      <c r="AM46" s="22"/>
    </row>
    <row r="47" spans="1:39" ht="15" thickBot="1" x14ac:dyDescent="0.35">
      <c r="A47" s="17" t="s">
        <v>49</v>
      </c>
      <c r="B47" s="18" t="s">
        <v>64</v>
      </c>
      <c r="C47" s="17" t="s">
        <v>53</v>
      </c>
      <c r="D47" s="18" t="s">
        <v>54</v>
      </c>
      <c r="E47" s="20">
        <v>80000</v>
      </c>
      <c r="F47" s="20">
        <f t="shared" si="0"/>
        <v>52609</v>
      </c>
      <c r="G47" s="20">
        <f t="shared" si="1"/>
        <v>27391</v>
      </c>
      <c r="H47" s="21"/>
      <c r="I47" s="21"/>
      <c r="J47" s="21">
        <v>39154</v>
      </c>
      <c r="K47" s="21"/>
      <c r="L47" s="21"/>
      <c r="M47" s="21">
        <v>1717</v>
      </c>
      <c r="N47" s="21"/>
      <c r="O47" s="21">
        <v>3269</v>
      </c>
      <c r="P47" s="21">
        <v>1436</v>
      </c>
      <c r="Q47" s="21">
        <v>373</v>
      </c>
      <c r="R47" s="21">
        <v>6660</v>
      </c>
      <c r="S47" s="21"/>
      <c r="T47" s="21"/>
      <c r="U47" s="21"/>
      <c r="V47" s="35"/>
      <c r="W47" s="35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9" ht="15" thickBot="1" x14ac:dyDescent="0.35">
      <c r="A48" s="17" t="s">
        <v>49</v>
      </c>
      <c r="B48" s="18" t="s">
        <v>64</v>
      </c>
      <c r="C48" s="17" t="s">
        <v>55</v>
      </c>
      <c r="D48" s="18" t="s">
        <v>87</v>
      </c>
      <c r="E48" s="20">
        <v>100000</v>
      </c>
      <c r="F48" s="20">
        <f t="shared" si="0"/>
        <v>44146</v>
      </c>
      <c r="G48" s="20">
        <f t="shared" si="1"/>
        <v>55854</v>
      </c>
      <c r="H48" s="21"/>
      <c r="I48" s="21"/>
      <c r="J48" s="21"/>
      <c r="K48" s="21"/>
      <c r="L48" s="21"/>
      <c r="M48" s="21"/>
      <c r="N48" s="21"/>
      <c r="O48" s="21">
        <v>44146</v>
      </c>
      <c r="P48" s="21"/>
      <c r="Q48" s="21"/>
      <c r="R48" s="21"/>
      <c r="S48" s="21"/>
      <c r="T48" s="21"/>
      <c r="U48" s="21"/>
      <c r="V48" s="35"/>
      <c r="W48" s="35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9" ht="15" thickBot="1" x14ac:dyDescent="0.35">
      <c r="A49" s="17" t="s">
        <v>49</v>
      </c>
      <c r="B49" s="18" t="s">
        <v>64</v>
      </c>
      <c r="C49" s="17" t="s">
        <v>111</v>
      </c>
      <c r="D49" s="18" t="s">
        <v>74</v>
      </c>
      <c r="E49" s="20">
        <v>40000</v>
      </c>
      <c r="F49" s="20">
        <f t="shared" si="0"/>
        <v>26257</v>
      </c>
      <c r="G49" s="20">
        <f t="shared" si="1"/>
        <v>13743</v>
      </c>
      <c r="H49" s="21"/>
      <c r="I49" s="21"/>
      <c r="J49" s="6"/>
      <c r="K49" s="21"/>
      <c r="L49" s="21"/>
      <c r="M49" s="21"/>
      <c r="N49" s="21"/>
      <c r="O49" s="21">
        <v>16739</v>
      </c>
      <c r="P49" s="21">
        <v>2990</v>
      </c>
      <c r="Q49" s="21">
        <v>3078</v>
      </c>
      <c r="R49" s="21">
        <v>3450</v>
      </c>
      <c r="S49" s="21"/>
      <c r="T49" s="21"/>
      <c r="U49" s="21"/>
      <c r="V49" s="35"/>
      <c r="W49" s="35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1:39" ht="15" thickBot="1" x14ac:dyDescent="0.35">
      <c r="A50" s="36"/>
      <c r="B50" s="37"/>
      <c r="C50" s="38"/>
      <c r="D50" s="37"/>
      <c r="E50" s="39"/>
      <c r="F50" s="39"/>
      <c r="G50" s="3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3"/>
      <c r="AM50" s="23"/>
    </row>
    <row r="51" spans="1:39" s="27" customFormat="1" ht="15" thickBot="1" x14ac:dyDescent="0.35">
      <c r="A51" s="24" t="s">
        <v>56</v>
      </c>
      <c r="B51" s="24"/>
      <c r="C51" s="24"/>
      <c r="D51" s="25"/>
      <c r="E51" s="26">
        <f t="shared" ref="E51:AM51" si="2">SUM(E9:E50)</f>
        <v>2824398</v>
      </c>
      <c r="F51" s="26">
        <f t="shared" si="2"/>
        <v>1293193</v>
      </c>
      <c r="G51" s="26">
        <f t="shared" si="2"/>
        <v>1531205</v>
      </c>
      <c r="H51" s="26">
        <f t="shared" si="2"/>
        <v>0</v>
      </c>
      <c r="I51" s="26">
        <f t="shared" si="2"/>
        <v>0</v>
      </c>
      <c r="J51" s="26">
        <f t="shared" si="2"/>
        <v>39154</v>
      </c>
      <c r="K51" s="26">
        <f t="shared" si="2"/>
        <v>0</v>
      </c>
      <c r="L51" s="26">
        <f t="shared" si="2"/>
        <v>1947</v>
      </c>
      <c r="M51" s="26">
        <f t="shared" si="2"/>
        <v>99024</v>
      </c>
      <c r="N51" s="26">
        <f t="shared" si="2"/>
        <v>277309</v>
      </c>
      <c r="O51" s="26">
        <f t="shared" si="2"/>
        <v>365103</v>
      </c>
      <c r="P51" s="26">
        <f t="shared" si="2"/>
        <v>111658</v>
      </c>
      <c r="Q51" s="26">
        <f t="shared" si="2"/>
        <v>59853</v>
      </c>
      <c r="R51" s="26">
        <f t="shared" si="2"/>
        <v>253552</v>
      </c>
      <c r="S51" s="26">
        <f t="shared" si="2"/>
        <v>85593</v>
      </c>
      <c r="T51" s="26">
        <f t="shared" si="2"/>
        <v>0</v>
      </c>
      <c r="U51" s="26">
        <f t="shared" si="2"/>
        <v>0</v>
      </c>
      <c r="V51" s="26">
        <f t="shared" si="2"/>
        <v>0</v>
      </c>
      <c r="W51" s="26">
        <f t="shared" si="2"/>
        <v>0</v>
      </c>
      <c r="X51" s="26">
        <f t="shared" si="2"/>
        <v>0</v>
      </c>
      <c r="Y51" s="26">
        <f t="shared" si="2"/>
        <v>0</v>
      </c>
      <c r="Z51" s="26">
        <f t="shared" si="2"/>
        <v>0</v>
      </c>
      <c r="AA51" s="26">
        <f t="shared" si="2"/>
        <v>0</v>
      </c>
      <c r="AB51" s="26">
        <f t="shared" si="2"/>
        <v>0</v>
      </c>
      <c r="AC51" s="26">
        <f t="shared" si="2"/>
        <v>0</v>
      </c>
      <c r="AD51" s="26">
        <f t="shared" si="2"/>
        <v>0</v>
      </c>
      <c r="AE51" s="26">
        <f t="shared" si="2"/>
        <v>0</v>
      </c>
      <c r="AF51" s="26">
        <f t="shared" si="2"/>
        <v>0</v>
      </c>
      <c r="AG51" s="26">
        <f t="shared" si="2"/>
        <v>0</v>
      </c>
      <c r="AH51" s="26">
        <f t="shared" si="2"/>
        <v>0</v>
      </c>
      <c r="AI51" s="26">
        <f t="shared" si="2"/>
        <v>0</v>
      </c>
      <c r="AJ51" s="26">
        <f t="shared" si="2"/>
        <v>0</v>
      </c>
      <c r="AK51" s="26">
        <f t="shared" si="2"/>
        <v>0</v>
      </c>
      <c r="AL51" s="26">
        <f t="shared" si="2"/>
        <v>0</v>
      </c>
      <c r="AM51" s="26">
        <f t="shared" si="2"/>
        <v>0</v>
      </c>
    </row>
    <row r="52" spans="1:39" x14ac:dyDescent="0.3">
      <c r="B52" s="28"/>
      <c r="C52" s="28"/>
      <c r="D52" s="29"/>
      <c r="E52" s="30"/>
      <c r="F52" s="30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</row>
    <row r="53" spans="1:39" x14ac:dyDescent="0.3">
      <c r="A53" s="32"/>
      <c r="B53" s="28"/>
      <c r="C53" s="28"/>
      <c r="D53" s="29"/>
      <c r="E53" s="29"/>
      <c r="G53" s="29"/>
      <c r="H53" s="31"/>
      <c r="I53" s="31"/>
      <c r="J53" s="31"/>
      <c r="K53" s="31"/>
      <c r="L53" s="31"/>
      <c r="M53" s="31"/>
      <c r="N53" s="31"/>
      <c r="O53" s="31"/>
      <c r="P53" s="31">
        <f>111658-P51</f>
        <v>0</v>
      </c>
      <c r="Q53" s="31"/>
      <c r="R53" s="31"/>
      <c r="S53" s="31"/>
      <c r="T53" s="31"/>
      <c r="U53" s="31"/>
      <c r="V53" s="33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3"/>
      <c r="AI53" s="31"/>
      <c r="AJ53" s="31"/>
      <c r="AK53" s="31"/>
    </row>
    <row r="54" spans="1:39" x14ac:dyDescent="0.3">
      <c r="A54" s="32"/>
      <c r="B54" s="28"/>
      <c r="C54" s="28"/>
      <c r="D54" s="29"/>
      <c r="E54" s="29"/>
      <c r="G54" s="29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>
        <f>R51-253552</f>
        <v>0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39" x14ac:dyDescent="0.3">
      <c r="D55" s="29"/>
      <c r="E55" s="29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39" x14ac:dyDescent="0.3">
      <c r="D56" s="29"/>
      <c r="E56" s="29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39" x14ac:dyDescent="0.3">
      <c r="D57" s="29"/>
      <c r="E57" s="29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</row>
    <row r="58" spans="1:39" x14ac:dyDescent="0.3">
      <c r="D58" s="29"/>
      <c r="E58" s="29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59" spans="1:39" x14ac:dyDescent="0.3">
      <c r="D59" s="29"/>
      <c r="E59" s="29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9" x14ac:dyDescent="0.3">
      <c r="D60" s="29"/>
      <c r="E60" s="29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</row>
    <row r="61" spans="1:39" x14ac:dyDescent="0.3">
      <c r="D61" s="29"/>
      <c r="E61" s="29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</row>
    <row r="62" spans="1:39" x14ac:dyDescent="0.3">
      <c r="D62" s="29"/>
      <c r="E62" s="29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</row>
    <row r="63" spans="1:39" customFormat="1" x14ac:dyDescent="0.3">
      <c r="A63" s="6"/>
      <c r="B63" s="6"/>
      <c r="C63" s="6"/>
      <c r="D63" s="29"/>
      <c r="E63" s="29"/>
      <c r="F63" s="6"/>
      <c r="G63" s="6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</row>
    <row r="64" spans="1:39" customFormat="1" x14ac:dyDescent="0.3">
      <c r="A64" s="6"/>
      <c r="B64" s="6"/>
      <c r="C64" s="6"/>
      <c r="D64" s="29"/>
      <c r="E64" s="29"/>
      <c r="F64" s="6"/>
      <c r="G64" s="6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</row>
    <row r="65" spans="1:37" customFormat="1" x14ac:dyDescent="0.3">
      <c r="A65" s="6"/>
      <c r="B65" s="6"/>
      <c r="C65" s="6"/>
      <c r="D65" s="29"/>
      <c r="E65" s="29"/>
      <c r="F65" s="6"/>
      <c r="G65" s="6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</row>
    <row r="66" spans="1:37" customFormat="1" x14ac:dyDescent="0.3">
      <c r="A66" s="6"/>
      <c r="B66" s="6"/>
      <c r="C66" s="6"/>
      <c r="D66" s="29"/>
      <c r="E66" s="29"/>
      <c r="F66" s="6"/>
      <c r="G66" s="6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1:37" customFormat="1" x14ac:dyDescent="0.3">
      <c r="A67" s="6"/>
      <c r="B67" s="6"/>
      <c r="C67" s="6"/>
      <c r="D67" s="29"/>
      <c r="E67" s="29"/>
      <c r="F67" s="6"/>
      <c r="G67" s="6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</row>
    <row r="68" spans="1:37" customFormat="1" x14ac:dyDescent="0.3">
      <c r="A68" s="6"/>
      <c r="B68" s="6"/>
      <c r="C68" s="6"/>
      <c r="D68" s="29"/>
      <c r="E68" s="29"/>
      <c r="F68" s="6"/>
      <c r="G68" s="6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</row>
    <row r="69" spans="1:37" customFormat="1" x14ac:dyDescent="0.3">
      <c r="A69" s="6"/>
      <c r="B69" s="6"/>
      <c r="C69" s="6"/>
      <c r="D69" s="29"/>
      <c r="E69" s="29"/>
      <c r="F69" s="6"/>
      <c r="G69" s="6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</row>
    <row r="70" spans="1:37" customFormat="1" x14ac:dyDescent="0.3">
      <c r="A70" s="6"/>
      <c r="B70" s="6"/>
      <c r="C70" s="6"/>
      <c r="D70" s="29"/>
      <c r="E70" s="29"/>
      <c r="F70" s="6"/>
      <c r="G70" s="6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1:37" customFormat="1" x14ac:dyDescent="0.3">
      <c r="A71" s="6"/>
      <c r="B71" s="6"/>
      <c r="C71" s="6"/>
      <c r="D71" s="29"/>
      <c r="E71" s="29"/>
      <c r="F71" s="6"/>
      <c r="G71" s="6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</row>
    <row r="72" spans="1:37" customFormat="1" x14ac:dyDescent="0.3">
      <c r="A72" s="6"/>
      <c r="B72" s="6"/>
      <c r="C72" s="6"/>
      <c r="D72" s="29"/>
      <c r="E72" s="29"/>
      <c r="F72" s="6"/>
      <c r="G72" s="6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37" customFormat="1" x14ac:dyDescent="0.3">
      <c r="A73" s="6"/>
      <c r="B73" s="6"/>
      <c r="C73" s="6"/>
      <c r="D73" s="29"/>
      <c r="E73" s="29"/>
      <c r="F73" s="6"/>
      <c r="G73" s="6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</row>
    <row r="74" spans="1:37" customFormat="1" x14ac:dyDescent="0.3">
      <c r="A74" s="6"/>
      <c r="B74" s="6"/>
      <c r="C74" s="6"/>
      <c r="D74" s="6"/>
      <c r="E74" s="6"/>
      <c r="F74" s="6"/>
      <c r="G74" s="6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1:37" customFormat="1" x14ac:dyDescent="0.3">
      <c r="A75" s="6"/>
      <c r="B75" s="6"/>
      <c r="C75" s="6"/>
      <c r="D75" s="6"/>
      <c r="E75" s="6"/>
      <c r="F75" s="6"/>
      <c r="G75" s="6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</row>
    <row r="76" spans="1:37" customFormat="1" x14ac:dyDescent="0.3">
      <c r="A76" s="6"/>
      <c r="B76" s="6"/>
      <c r="C76" s="6"/>
      <c r="D76" s="6"/>
      <c r="E76" s="6"/>
      <c r="F76" s="6"/>
      <c r="G76" s="6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</row>
    <row r="77" spans="1:37" customFormat="1" x14ac:dyDescent="0.3">
      <c r="A77" s="6"/>
      <c r="B77" s="6"/>
      <c r="C77" s="6"/>
      <c r="D77" s="6"/>
      <c r="E77" s="6"/>
      <c r="F77" s="6"/>
      <c r="G77" s="6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</row>
    <row r="78" spans="1:37" customFormat="1" x14ac:dyDescent="0.3">
      <c r="A78" s="6"/>
      <c r="B78" s="6"/>
      <c r="C78" s="6"/>
      <c r="D78" s="6"/>
      <c r="E78" s="6"/>
      <c r="F78" s="6"/>
      <c r="G78" s="6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</row>
    <row r="79" spans="1:37" customFormat="1" x14ac:dyDescent="0.3">
      <c r="A79" s="6"/>
      <c r="B79" s="6"/>
      <c r="C79" s="6"/>
      <c r="D79" s="6"/>
      <c r="E79" s="6"/>
      <c r="F79" s="6"/>
      <c r="G79" s="6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</row>
    <row r="80" spans="1:37" customFormat="1" x14ac:dyDescent="0.3">
      <c r="A80" s="6"/>
      <c r="B80" s="6"/>
      <c r="C80" s="6"/>
      <c r="D80" s="6"/>
      <c r="E80" s="6"/>
      <c r="F80" s="6"/>
      <c r="G80" s="6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</row>
    <row r="81" spans="1:37" customFormat="1" x14ac:dyDescent="0.3">
      <c r="A81" s="6"/>
      <c r="B81" s="6"/>
      <c r="C81" s="6"/>
      <c r="D81" s="6"/>
      <c r="E81" s="6"/>
      <c r="F81" s="6"/>
      <c r="G81" s="6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</row>
    <row r="82" spans="1:37" customFormat="1" x14ac:dyDescent="0.3">
      <c r="A82" s="6"/>
      <c r="B82" s="6"/>
      <c r="C82" s="6"/>
      <c r="D82" s="6"/>
      <c r="E82" s="6"/>
      <c r="F82" s="6"/>
      <c r="G82" s="6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</row>
    <row r="83" spans="1:37" customFormat="1" x14ac:dyDescent="0.3">
      <c r="A83" s="6"/>
      <c r="B83" s="6"/>
      <c r="C83" s="6"/>
      <c r="D83" s="6"/>
      <c r="E83" s="6"/>
      <c r="F83" s="6"/>
      <c r="G83" s="6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</row>
    <row r="84" spans="1:37" customFormat="1" x14ac:dyDescent="0.3">
      <c r="A84" s="6"/>
      <c r="B84" s="6"/>
      <c r="C84" s="6"/>
      <c r="D84" s="6"/>
      <c r="E84" s="6"/>
      <c r="F84" s="6"/>
      <c r="G84" s="6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</row>
    <row r="85" spans="1:37" customFormat="1" x14ac:dyDescent="0.3">
      <c r="A85" s="6"/>
      <c r="B85" s="6"/>
      <c r="C85" s="6"/>
      <c r="D85" s="6"/>
      <c r="E85" s="6"/>
      <c r="F85" s="6"/>
      <c r="G85" s="6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</row>
    <row r="86" spans="1:37" customFormat="1" x14ac:dyDescent="0.3">
      <c r="A86" s="6"/>
      <c r="B86" s="6"/>
      <c r="C86" s="6"/>
      <c r="D86" s="6"/>
      <c r="E86" s="6"/>
      <c r="F86" s="6"/>
      <c r="G86" s="6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</row>
    <row r="87" spans="1:37" customFormat="1" x14ac:dyDescent="0.3">
      <c r="A87" s="6"/>
      <c r="B87" s="6"/>
      <c r="C87" s="6"/>
      <c r="D87" s="6"/>
      <c r="E87" s="6"/>
      <c r="F87" s="6"/>
      <c r="G87" s="6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</row>
    <row r="88" spans="1:37" customFormat="1" x14ac:dyDescent="0.3">
      <c r="A88" s="6"/>
      <c r="B88" s="6"/>
      <c r="C88" s="6"/>
      <c r="D88" s="6"/>
      <c r="E88" s="6"/>
      <c r="F88" s="6"/>
      <c r="G88" s="6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</row>
    <row r="89" spans="1:37" customFormat="1" x14ac:dyDescent="0.3">
      <c r="A89" s="6"/>
      <c r="B89" s="6"/>
      <c r="C89" s="6"/>
      <c r="D89" s="6"/>
      <c r="E89" s="6"/>
      <c r="F89" s="6"/>
      <c r="G89" s="6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</row>
    <row r="90" spans="1:37" customFormat="1" x14ac:dyDescent="0.3">
      <c r="A90" s="6"/>
      <c r="B90" s="6"/>
      <c r="C90" s="6"/>
      <c r="D90" s="6"/>
      <c r="E90" s="6"/>
      <c r="F90" s="6"/>
      <c r="G90" s="6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</row>
    <row r="91" spans="1:37" customFormat="1" x14ac:dyDescent="0.3">
      <c r="A91" s="6"/>
      <c r="B91" s="6"/>
      <c r="C91" s="6"/>
      <c r="D91" s="6"/>
      <c r="E91" s="6"/>
      <c r="F91" s="6"/>
      <c r="G91" s="6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</row>
    <row r="92" spans="1:37" customFormat="1" x14ac:dyDescent="0.3">
      <c r="A92" s="6"/>
      <c r="B92" s="6"/>
      <c r="C92" s="6"/>
      <c r="D92" s="6"/>
      <c r="E92" s="6"/>
      <c r="F92" s="6"/>
      <c r="G92" s="6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</row>
    <row r="93" spans="1:37" customFormat="1" x14ac:dyDescent="0.3">
      <c r="A93" s="6"/>
      <c r="B93" s="6"/>
      <c r="C93" s="6"/>
      <c r="D93" s="6"/>
      <c r="E93" s="6"/>
      <c r="F93" s="6"/>
      <c r="G93" s="6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</row>
    <row r="94" spans="1:37" customFormat="1" x14ac:dyDescent="0.3">
      <c r="A94" s="6"/>
      <c r="B94" s="6"/>
      <c r="C94" s="6"/>
      <c r="D94" s="6"/>
      <c r="E94" s="6"/>
      <c r="F94" s="6"/>
      <c r="G94" s="6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</row>
    <row r="95" spans="1:37" customFormat="1" x14ac:dyDescent="0.3">
      <c r="A95" s="6"/>
      <c r="B95" s="6"/>
      <c r="C95" s="6"/>
      <c r="D95" s="6"/>
      <c r="E95" s="6"/>
      <c r="F95" s="6"/>
      <c r="G95" s="6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</row>
    <row r="96" spans="1:37" customFormat="1" x14ac:dyDescent="0.3">
      <c r="A96" s="6"/>
      <c r="B96" s="6"/>
      <c r="C96" s="6"/>
      <c r="D96" s="6"/>
      <c r="E96" s="6"/>
      <c r="F96" s="6"/>
      <c r="G96" s="6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</row>
    <row r="97" spans="1:37" customFormat="1" x14ac:dyDescent="0.3">
      <c r="A97" s="6"/>
      <c r="B97" s="6"/>
      <c r="C97" s="6"/>
      <c r="D97" s="6"/>
      <c r="E97" s="6"/>
      <c r="F97" s="6"/>
      <c r="G97" s="6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</row>
    <row r="98" spans="1:37" customFormat="1" x14ac:dyDescent="0.3">
      <c r="A98" s="6"/>
      <c r="B98" s="6"/>
      <c r="C98" s="6"/>
      <c r="D98" s="6"/>
      <c r="E98" s="6"/>
      <c r="F98" s="6"/>
      <c r="G98" s="6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</row>
    <row r="99" spans="1:37" customFormat="1" x14ac:dyDescent="0.3">
      <c r="A99" s="6"/>
      <c r="B99" s="6"/>
      <c r="C99" s="6"/>
      <c r="D99" s="6"/>
      <c r="E99" s="6"/>
      <c r="F99" s="6"/>
      <c r="G99" s="6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</row>
    <row r="100" spans="1:37" customFormat="1" x14ac:dyDescent="0.3">
      <c r="A100" s="6"/>
      <c r="B100" s="6"/>
      <c r="C100" s="6"/>
      <c r="D100" s="6"/>
      <c r="E100" s="6"/>
      <c r="F100" s="6"/>
      <c r="G100" s="6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</row>
    <row r="101" spans="1:37" customFormat="1" x14ac:dyDescent="0.3">
      <c r="A101" s="6"/>
      <c r="B101" s="6"/>
      <c r="C101" s="6"/>
      <c r="D101" s="6"/>
      <c r="E101" s="6"/>
      <c r="F101" s="6"/>
      <c r="G101" s="6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</row>
    <row r="102" spans="1:37" customFormat="1" x14ac:dyDescent="0.3">
      <c r="A102" s="6"/>
      <c r="B102" s="6"/>
      <c r="C102" s="6"/>
      <c r="D102" s="6"/>
      <c r="E102" s="6"/>
      <c r="F102" s="6"/>
      <c r="G102" s="6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</row>
    <row r="103" spans="1:37" customFormat="1" x14ac:dyDescent="0.3">
      <c r="A103" s="6"/>
      <c r="B103" s="6"/>
      <c r="C103" s="6"/>
      <c r="D103" s="6"/>
      <c r="E103" s="6"/>
      <c r="F103" s="6"/>
      <c r="G103" s="6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</row>
    <row r="104" spans="1:37" customFormat="1" x14ac:dyDescent="0.3">
      <c r="A104" s="6"/>
      <c r="B104" s="6"/>
      <c r="C104" s="6"/>
      <c r="D104" s="6"/>
      <c r="E104" s="6"/>
      <c r="F104" s="6"/>
      <c r="G104" s="6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</row>
    <row r="105" spans="1:37" customFormat="1" x14ac:dyDescent="0.3">
      <c r="A105" s="6"/>
      <c r="B105" s="6"/>
      <c r="C105" s="6"/>
      <c r="D105" s="6"/>
      <c r="E105" s="6"/>
      <c r="F105" s="6"/>
      <c r="G105" s="6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</row>
    <row r="106" spans="1:37" customFormat="1" x14ac:dyDescent="0.3">
      <c r="A106" s="6"/>
      <c r="B106" s="6"/>
      <c r="C106" s="6"/>
      <c r="D106" s="6"/>
      <c r="E106" s="6"/>
      <c r="F106" s="6"/>
      <c r="G106" s="6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</row>
    <row r="107" spans="1:37" customFormat="1" x14ac:dyDescent="0.3">
      <c r="A107" s="6"/>
      <c r="B107" s="6"/>
      <c r="C107" s="6"/>
      <c r="D107" s="6"/>
      <c r="E107" s="6"/>
      <c r="F107" s="6"/>
      <c r="G107" s="6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</row>
    <row r="108" spans="1:37" customFormat="1" x14ac:dyDescent="0.3">
      <c r="A108" s="6"/>
      <c r="B108" s="6"/>
      <c r="C108" s="6"/>
      <c r="D108" s="6"/>
      <c r="E108" s="6"/>
      <c r="F108" s="6"/>
      <c r="G108" s="6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</row>
    <row r="109" spans="1:37" customFormat="1" x14ac:dyDescent="0.3">
      <c r="A109" s="6"/>
      <c r="B109" s="6"/>
      <c r="C109" s="6"/>
      <c r="D109" s="6"/>
      <c r="E109" s="6"/>
      <c r="F109" s="6"/>
      <c r="G109" s="6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1:37" customFormat="1" x14ac:dyDescent="0.3">
      <c r="A110" s="6"/>
      <c r="B110" s="6"/>
      <c r="C110" s="6"/>
      <c r="D110" s="6"/>
      <c r="E110" s="6"/>
      <c r="F110" s="6"/>
      <c r="G110" s="6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</row>
    <row r="111" spans="1:37" customFormat="1" x14ac:dyDescent="0.3">
      <c r="A111" s="6"/>
      <c r="B111" s="6"/>
      <c r="C111" s="6"/>
      <c r="D111" s="6"/>
      <c r="E111" s="6"/>
      <c r="F111" s="6"/>
      <c r="G111" s="6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</row>
    <row r="112" spans="1:37" customFormat="1" x14ac:dyDescent="0.3">
      <c r="A112" s="6"/>
      <c r="B112" s="6"/>
      <c r="C112" s="6"/>
      <c r="D112" s="6"/>
      <c r="E112" s="6"/>
      <c r="F112" s="6"/>
      <c r="G112" s="6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</row>
    <row r="113" spans="1:37" customFormat="1" x14ac:dyDescent="0.3">
      <c r="A113" s="6"/>
      <c r="B113" s="6"/>
      <c r="C113" s="6"/>
      <c r="D113" s="6"/>
      <c r="E113" s="6"/>
      <c r="F113" s="6"/>
      <c r="G113" s="6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1:37" customFormat="1" x14ac:dyDescent="0.3">
      <c r="A114" s="6"/>
      <c r="B114" s="6"/>
      <c r="C114" s="6"/>
      <c r="D114" s="6"/>
      <c r="E114" s="6"/>
      <c r="F114" s="6"/>
      <c r="G114" s="6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</row>
    <row r="115" spans="1:37" customFormat="1" x14ac:dyDescent="0.3">
      <c r="A115" s="6"/>
      <c r="B115" s="6"/>
      <c r="C115" s="6"/>
      <c r="D115" s="6"/>
      <c r="E115" s="6"/>
      <c r="F115" s="6"/>
      <c r="G115" s="6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</row>
    <row r="116" spans="1:37" customFormat="1" x14ac:dyDescent="0.3">
      <c r="A116" s="6"/>
      <c r="B116" s="6"/>
      <c r="C116" s="6"/>
      <c r="D116" s="6"/>
      <c r="E116" s="6"/>
      <c r="F116" s="6"/>
      <c r="G116" s="6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</row>
    <row r="117" spans="1:37" customFormat="1" x14ac:dyDescent="0.3">
      <c r="A117" s="6"/>
      <c r="B117" s="6"/>
      <c r="C117" s="6"/>
      <c r="D117" s="6"/>
      <c r="E117" s="6"/>
      <c r="F117" s="6"/>
      <c r="G117" s="6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</row>
    <row r="118" spans="1:37" customFormat="1" x14ac:dyDescent="0.3">
      <c r="A118" s="6"/>
      <c r="B118" s="6"/>
      <c r="C118" s="6"/>
      <c r="D118" s="6"/>
      <c r="E118" s="6"/>
      <c r="F118" s="6"/>
      <c r="G118" s="6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</row>
    <row r="119" spans="1:37" customFormat="1" x14ac:dyDescent="0.3">
      <c r="A119" s="6"/>
      <c r="B119" s="6"/>
      <c r="C119" s="6"/>
      <c r="D119" s="6"/>
      <c r="E119" s="6"/>
      <c r="F119" s="6"/>
      <c r="G119" s="6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</row>
    <row r="120" spans="1:37" customFormat="1" x14ac:dyDescent="0.3">
      <c r="A120" s="6"/>
      <c r="B120" s="6"/>
      <c r="C120" s="6"/>
      <c r="D120" s="6"/>
      <c r="E120" s="6"/>
      <c r="F120" s="6"/>
      <c r="G120" s="6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</row>
    <row r="121" spans="1:37" customFormat="1" x14ac:dyDescent="0.3">
      <c r="A121" s="6"/>
      <c r="B121" s="6"/>
      <c r="C121" s="6"/>
      <c r="D121" s="6"/>
      <c r="E121" s="6"/>
      <c r="F121" s="6"/>
      <c r="G121" s="6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</row>
    <row r="122" spans="1:37" customFormat="1" x14ac:dyDescent="0.3">
      <c r="A122" s="6"/>
      <c r="B122" s="6"/>
      <c r="C122" s="6"/>
      <c r="D122" s="6"/>
      <c r="E122" s="6"/>
      <c r="F122" s="6"/>
      <c r="G122" s="6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</row>
    <row r="123" spans="1:37" customFormat="1" x14ac:dyDescent="0.3">
      <c r="A123" s="6"/>
      <c r="B123" s="6"/>
      <c r="C123" s="6"/>
      <c r="D123" s="6"/>
      <c r="E123" s="6"/>
      <c r="F123" s="6"/>
      <c r="G123" s="6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</row>
    <row r="124" spans="1:37" customFormat="1" x14ac:dyDescent="0.3">
      <c r="A124" s="6"/>
      <c r="B124" s="6"/>
      <c r="C124" s="6"/>
      <c r="D124" s="6"/>
      <c r="E124" s="6"/>
      <c r="F124" s="6"/>
      <c r="G124" s="6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</row>
    <row r="125" spans="1:37" customFormat="1" x14ac:dyDescent="0.3">
      <c r="A125" s="6"/>
      <c r="B125" s="6"/>
      <c r="C125" s="6"/>
      <c r="D125" s="6"/>
      <c r="E125" s="6"/>
      <c r="F125" s="6"/>
      <c r="G125" s="6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</row>
    <row r="126" spans="1:37" customFormat="1" x14ac:dyDescent="0.3">
      <c r="A126" s="6"/>
      <c r="B126" s="6"/>
      <c r="C126" s="6"/>
      <c r="D126" s="6"/>
      <c r="E126" s="6"/>
      <c r="F126" s="6"/>
      <c r="G126" s="6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</row>
    <row r="127" spans="1:37" customFormat="1" x14ac:dyDescent="0.3">
      <c r="A127" s="6"/>
      <c r="B127" s="6"/>
      <c r="C127" s="6"/>
      <c r="D127" s="6"/>
      <c r="E127" s="6"/>
      <c r="F127" s="6"/>
      <c r="G127" s="6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</row>
    <row r="128" spans="1:37" customFormat="1" x14ac:dyDescent="0.3">
      <c r="A128" s="6"/>
      <c r="B128" s="6"/>
      <c r="C128" s="6"/>
      <c r="D128" s="6"/>
      <c r="E128" s="6"/>
      <c r="F128" s="6"/>
      <c r="G128" s="6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</row>
    <row r="129" spans="1:37" customFormat="1" x14ac:dyDescent="0.3">
      <c r="A129" s="6"/>
      <c r="B129" s="6"/>
      <c r="C129" s="6"/>
      <c r="D129" s="6"/>
      <c r="E129" s="6"/>
      <c r="F129" s="6"/>
      <c r="G129" s="6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</row>
    <row r="130" spans="1:37" customFormat="1" x14ac:dyDescent="0.3">
      <c r="A130" s="6"/>
      <c r="B130" s="6"/>
      <c r="C130" s="6"/>
      <c r="D130" s="6"/>
      <c r="E130" s="6"/>
      <c r="F130" s="6"/>
      <c r="G130" s="6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</row>
    <row r="131" spans="1:37" customFormat="1" x14ac:dyDescent="0.3">
      <c r="A131" s="6"/>
      <c r="B131" s="6"/>
      <c r="C131" s="6"/>
      <c r="D131" s="6"/>
      <c r="E131" s="6"/>
      <c r="F131" s="6"/>
      <c r="G131" s="6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</row>
    <row r="132" spans="1:37" customFormat="1" x14ac:dyDescent="0.3">
      <c r="A132" s="6"/>
      <c r="B132" s="6"/>
      <c r="C132" s="6"/>
      <c r="D132" s="6"/>
      <c r="E132" s="6"/>
      <c r="F132" s="6"/>
      <c r="G132" s="6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</row>
    <row r="133" spans="1:37" customFormat="1" x14ac:dyDescent="0.3">
      <c r="A133" s="6"/>
      <c r="B133" s="6"/>
      <c r="C133" s="6"/>
      <c r="D133" s="6"/>
      <c r="E133" s="6"/>
      <c r="F133" s="6"/>
      <c r="G133" s="6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</row>
    <row r="134" spans="1:37" customFormat="1" x14ac:dyDescent="0.3">
      <c r="A134" s="6"/>
      <c r="B134" s="6"/>
      <c r="C134" s="6"/>
      <c r="D134" s="6"/>
      <c r="E134" s="6"/>
      <c r="F134" s="6"/>
      <c r="G134" s="6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</row>
    <row r="135" spans="1:37" customFormat="1" x14ac:dyDescent="0.3">
      <c r="A135" s="6"/>
      <c r="B135" s="6"/>
      <c r="C135" s="6"/>
      <c r="D135" s="6"/>
      <c r="E135" s="6"/>
      <c r="F135" s="6"/>
      <c r="G135" s="6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</row>
    <row r="136" spans="1:37" customFormat="1" x14ac:dyDescent="0.3">
      <c r="A136" s="6"/>
      <c r="B136" s="6"/>
      <c r="C136" s="6"/>
      <c r="D136" s="6"/>
      <c r="E136" s="6"/>
      <c r="F136" s="6"/>
      <c r="G136" s="6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</row>
    <row r="137" spans="1:37" customFormat="1" x14ac:dyDescent="0.3">
      <c r="A137" s="6"/>
      <c r="B137" s="6"/>
      <c r="C137" s="6"/>
      <c r="D137" s="6"/>
      <c r="E137" s="6"/>
      <c r="F137" s="6"/>
      <c r="G137" s="6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</row>
    <row r="138" spans="1:37" customFormat="1" x14ac:dyDescent="0.3">
      <c r="A138" s="6"/>
      <c r="B138" s="6"/>
      <c r="C138" s="6"/>
      <c r="D138" s="6"/>
      <c r="E138" s="6"/>
      <c r="F138" s="6"/>
      <c r="G138" s="6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</row>
    <row r="139" spans="1:37" customFormat="1" x14ac:dyDescent="0.3">
      <c r="A139" s="6"/>
      <c r="B139" s="6"/>
      <c r="C139" s="6"/>
      <c r="D139" s="6"/>
      <c r="E139" s="6"/>
      <c r="F139" s="6"/>
      <c r="G139" s="6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</row>
    <row r="140" spans="1:37" customFormat="1" x14ac:dyDescent="0.3">
      <c r="A140" s="6"/>
      <c r="B140" s="6"/>
      <c r="C140" s="6"/>
      <c r="D140" s="6"/>
      <c r="E140" s="6"/>
      <c r="F140" s="6"/>
      <c r="G140" s="6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</row>
    <row r="141" spans="1:37" customFormat="1" x14ac:dyDescent="0.3">
      <c r="A141" s="6"/>
      <c r="B141" s="6"/>
      <c r="C141" s="6"/>
      <c r="D141" s="6"/>
      <c r="E141" s="6"/>
      <c r="F141" s="6"/>
      <c r="G141" s="6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</row>
    <row r="142" spans="1:37" customFormat="1" x14ac:dyDescent="0.3">
      <c r="A142" s="6"/>
      <c r="B142" s="6"/>
      <c r="C142" s="6"/>
      <c r="D142" s="6"/>
      <c r="E142" s="6"/>
      <c r="F142" s="6"/>
      <c r="G142" s="6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</row>
    <row r="143" spans="1:37" customFormat="1" x14ac:dyDescent="0.3">
      <c r="A143" s="6"/>
      <c r="B143" s="6"/>
      <c r="C143" s="6"/>
      <c r="D143" s="6"/>
      <c r="E143" s="6"/>
      <c r="F143" s="6"/>
      <c r="G143" s="6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</row>
    <row r="144" spans="1:37" customFormat="1" x14ac:dyDescent="0.3">
      <c r="A144" s="6"/>
      <c r="B144" s="6"/>
      <c r="C144" s="6"/>
      <c r="D144" s="6"/>
      <c r="E144" s="6"/>
      <c r="F144" s="6"/>
      <c r="G144" s="6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</row>
    <row r="145" spans="1:37" customFormat="1" x14ac:dyDescent="0.3">
      <c r="A145" s="6"/>
      <c r="B145" s="6"/>
      <c r="C145" s="6"/>
      <c r="D145" s="6"/>
      <c r="E145" s="6"/>
      <c r="F145" s="6"/>
      <c r="G145" s="6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</row>
    <row r="146" spans="1:37" customFormat="1" x14ac:dyDescent="0.3">
      <c r="A146" s="6"/>
      <c r="B146" s="6"/>
      <c r="C146" s="6"/>
      <c r="D146" s="6"/>
      <c r="E146" s="6"/>
      <c r="F146" s="6"/>
      <c r="G146" s="6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</row>
    <row r="147" spans="1:37" customFormat="1" x14ac:dyDescent="0.3">
      <c r="A147" s="6"/>
      <c r="B147" s="6"/>
      <c r="C147" s="6"/>
      <c r="D147" s="6"/>
      <c r="E147" s="6"/>
      <c r="F147" s="6"/>
      <c r="G147" s="6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</row>
    <row r="148" spans="1:37" customFormat="1" x14ac:dyDescent="0.3">
      <c r="A148" s="6"/>
      <c r="B148" s="6"/>
      <c r="C148" s="6"/>
      <c r="D148" s="6"/>
      <c r="E148" s="6"/>
      <c r="F148" s="6"/>
      <c r="G148" s="6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</row>
    <row r="149" spans="1:37" customFormat="1" x14ac:dyDescent="0.3">
      <c r="A149" s="6"/>
      <c r="B149" s="6"/>
      <c r="C149" s="6"/>
      <c r="D149" s="6"/>
      <c r="E149" s="6"/>
      <c r="F149" s="6"/>
      <c r="G149" s="6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</row>
    <row r="150" spans="1:37" customFormat="1" x14ac:dyDescent="0.3">
      <c r="A150" s="6"/>
      <c r="B150" s="6"/>
      <c r="C150" s="6"/>
      <c r="D150" s="6"/>
      <c r="E150" s="6"/>
      <c r="F150" s="6"/>
      <c r="G150" s="6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</row>
    <row r="151" spans="1:37" customFormat="1" x14ac:dyDescent="0.3">
      <c r="A151" s="6"/>
      <c r="B151" s="6"/>
      <c r="C151" s="6"/>
      <c r="D151" s="6"/>
      <c r="E151" s="6"/>
      <c r="F151" s="6"/>
      <c r="G151" s="6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</row>
    <row r="152" spans="1:37" customFormat="1" x14ac:dyDescent="0.3">
      <c r="A152" s="6"/>
      <c r="B152" s="6"/>
      <c r="C152" s="6"/>
      <c r="D152" s="6"/>
      <c r="E152" s="6"/>
      <c r="F152" s="6"/>
      <c r="G152" s="6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</row>
    <row r="153" spans="1:37" customFormat="1" x14ac:dyDescent="0.3">
      <c r="A153" s="6"/>
      <c r="B153" s="6"/>
      <c r="C153" s="6"/>
      <c r="D153" s="6"/>
      <c r="E153" s="6"/>
      <c r="F153" s="6"/>
      <c r="G153" s="6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</row>
    <row r="154" spans="1:37" customFormat="1" x14ac:dyDescent="0.3">
      <c r="A154" s="6"/>
      <c r="B154" s="6"/>
      <c r="C154" s="6"/>
      <c r="D154" s="6"/>
      <c r="E154" s="6"/>
      <c r="F154" s="6"/>
      <c r="G154" s="6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</row>
    <row r="155" spans="1:37" customFormat="1" x14ac:dyDescent="0.3">
      <c r="A155" s="6"/>
      <c r="B155" s="6"/>
      <c r="C155" s="6"/>
      <c r="D155" s="6"/>
      <c r="E155" s="6"/>
      <c r="F155" s="6"/>
      <c r="G155" s="6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</row>
    <row r="156" spans="1:37" customFormat="1" x14ac:dyDescent="0.3">
      <c r="A156" s="6"/>
      <c r="B156" s="6"/>
      <c r="C156" s="6"/>
      <c r="D156" s="6"/>
      <c r="E156" s="6"/>
      <c r="F156" s="6"/>
      <c r="G156" s="6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</row>
    <row r="157" spans="1:37" customFormat="1" x14ac:dyDescent="0.3">
      <c r="A157" s="6"/>
      <c r="B157" s="6"/>
      <c r="C157" s="6"/>
      <c r="D157" s="6"/>
      <c r="E157" s="6"/>
      <c r="F157" s="6"/>
      <c r="G157" s="6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</row>
    <row r="158" spans="1:37" customFormat="1" x14ac:dyDescent="0.3">
      <c r="A158" s="6"/>
      <c r="B158" s="6"/>
      <c r="C158" s="6"/>
      <c r="D158" s="6"/>
      <c r="E158" s="6"/>
      <c r="F158" s="6"/>
      <c r="G158" s="6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</row>
  </sheetData>
  <sheetProtection algorithmName="SHA-512" hashValue="BFd4Umbkbv7cL0JEqMenOgWRvWp0zEPRDml5qx5RL0Onw62WSsHvcxw4M6pOQLBZglVBN+e1Qhs0K3tzt1dEAA==" saltValue="TfhAwC2Q60fnVITpQrM65Q==" spinCount="100000" sheet="1" objects="1" scenarios="1"/>
  <sortState ref="A9:J49">
    <sortCondition ref="A9:A49"/>
    <sortCondition ref="C9:C4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Connect</vt:lpstr>
      <vt:lpstr>EASI Connect</vt:lpstr>
      <vt:lpstr>EASI District D&amp;L</vt:lpstr>
      <vt:lpstr>TIG C5</vt:lpstr>
      <vt:lpstr>TIG C6</vt:lpstr>
      <vt:lpstr>TIG C7</vt:lpstr>
      <vt:lpstr>TNP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Hambleton, Jennifer</dc:creator>
  <cp:lastModifiedBy>Mueller, Pam</cp:lastModifiedBy>
  <cp:lastPrinted>2018-11-05T00:50:29Z</cp:lastPrinted>
  <dcterms:created xsi:type="dcterms:W3CDTF">2018-06-26T17:51:12Z</dcterms:created>
  <dcterms:modified xsi:type="dcterms:W3CDTF">2019-04-12T17:24:48Z</dcterms:modified>
</cp:coreProperties>
</file>