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workbookProtection workbookPassword="EF32" lockStructure="1"/>
  <bookViews>
    <workbookView xWindow="240" yWindow="165" windowWidth="15120" windowHeight="7620" tabRatio="618"/>
  </bookViews>
  <sheets>
    <sheet name="IDEA Part B" sheetId="3" r:id="rId1"/>
    <sheet name="IDEA Preschool" sheetId="2" r:id="rId2"/>
    <sheet name="PostToWeb Part B" sheetId="4" state="hidden" r:id="rId3"/>
    <sheet name="PostToWeb Preschool" sheetId="5" state="hidden" r:id="rId4"/>
  </sheets>
  <externalReferences>
    <externalReference r:id="rId5"/>
    <externalReference r:id="rId6"/>
  </externalReferences>
  <definedNames>
    <definedName name="distCode">[1]Allocations!$A$2:$A$192</definedName>
    <definedName name="Partb">'PostToWeb Part B'!$A$5:$A$66</definedName>
    <definedName name="Preschool">'PostToWeb Preschool'!$A$6:$A$64</definedName>
    <definedName name="rf0b" localSheetId="0">'IDEA Part B'!$C$11</definedName>
    <definedName name="rf0b" localSheetId="1">'IDEA Preschool'!$C$11</definedName>
    <definedName name="rf0b">#REF!</definedName>
    <definedName name="rf0bb" localSheetId="0">'IDEA Part B'!$C$12</definedName>
    <definedName name="rf0bb" localSheetId="1">'IDEA Preschool'!$C$12</definedName>
    <definedName name="rf0bb">#REF!</definedName>
    <definedName name="rf0c" localSheetId="0">'IDEA Part B'!$A$41</definedName>
    <definedName name="rf0c" localSheetId="1">'IDEA Preschool'!$A$41</definedName>
    <definedName name="rf0c">#REF!</definedName>
    <definedName name="rf1a" localSheetId="0">'IDEA Part B'!$E$18</definedName>
    <definedName name="rf1a" localSheetId="1">'IDEA Preschool'!$E$18</definedName>
    <definedName name="rf1a">#REF!</definedName>
    <definedName name="rf1b" localSheetId="0">'IDEA Part B'!$E$19</definedName>
    <definedName name="rf1b" localSheetId="1">'IDEA Preschool'!$E$19</definedName>
    <definedName name="rf1b">#REF!</definedName>
    <definedName name="rf1c" localSheetId="0">'IDEA Part B'!$E$20</definedName>
    <definedName name="rf1c" localSheetId="1">'IDEA Preschool'!$E$20</definedName>
    <definedName name="rf1c">#REF!</definedName>
    <definedName name="rf3a">#REF!</definedName>
    <definedName name="rf3b">#REF!</definedName>
    <definedName name="rf3c">#REF!</definedName>
    <definedName name="rf4a">#REF!</definedName>
    <definedName name="rf4b">#REF!</definedName>
    <definedName name="rf4c">#REF!</definedName>
    <definedName name="rf5a">#REF!</definedName>
    <definedName name="rf5b">#REF!</definedName>
    <definedName name="rf5c">#REF!</definedName>
    <definedName name="tbl_6a_to_template">[2]Lookup!$B$3:$E$52</definedName>
  </definedNames>
  <calcPr calcId="145621"/>
</workbook>
</file>

<file path=xl/calcChain.xml><?xml version="1.0" encoding="utf-8"?>
<calcChain xmlns="http://schemas.openxmlformats.org/spreadsheetml/2006/main">
  <c r="J30" i="5" l="1"/>
  <c r="I66" i="4" l="1"/>
  <c r="F5" i="4" l="1"/>
  <c r="D10" i="3" l="1"/>
  <c r="D10" i="2"/>
  <c r="E23" i="2"/>
  <c r="E31" i="2" s="1"/>
  <c r="E22" i="2"/>
  <c r="E19" i="2"/>
  <c r="E18" i="2"/>
  <c r="C12" i="2"/>
  <c r="C11" i="2"/>
  <c r="E23" i="3"/>
  <c r="E31" i="3" s="1"/>
  <c r="E22" i="3"/>
  <c r="E19" i="3"/>
  <c r="E18" i="3"/>
  <c r="C12" i="3"/>
  <c r="C11" i="3"/>
  <c r="I63" i="5"/>
  <c r="F63" i="5"/>
  <c r="I64" i="5"/>
  <c r="F64" i="5"/>
  <c r="I61" i="5"/>
  <c r="J61" i="5" s="1"/>
  <c r="F61" i="5"/>
  <c r="I59" i="5"/>
  <c r="F59" i="5"/>
  <c r="I58" i="5"/>
  <c r="F58" i="5"/>
  <c r="I57" i="5"/>
  <c r="J57" i="5" s="1"/>
  <c r="F57" i="5"/>
  <c r="I56" i="5"/>
  <c r="F56" i="5"/>
  <c r="I55" i="5"/>
  <c r="J55" i="5" s="1"/>
  <c r="F55" i="5"/>
  <c r="I54" i="5"/>
  <c r="F54" i="5"/>
  <c r="J54" i="5" s="1"/>
  <c r="I62" i="5"/>
  <c r="J62" i="5" s="1"/>
  <c r="F62" i="5"/>
  <c r="I53" i="5"/>
  <c r="F53" i="5"/>
  <c r="J53" i="5" s="1"/>
  <c r="I52" i="5"/>
  <c r="F52" i="5"/>
  <c r="I51" i="5"/>
  <c r="F51" i="5"/>
  <c r="J51" i="5"/>
  <c r="I49" i="5"/>
  <c r="F49" i="5"/>
  <c r="I50" i="5"/>
  <c r="J50" i="5" s="1"/>
  <c r="F50" i="5"/>
  <c r="I48" i="5"/>
  <c r="J48" i="5" s="1"/>
  <c r="F48" i="5"/>
  <c r="I60" i="5"/>
  <c r="F60" i="5"/>
  <c r="I47" i="5"/>
  <c r="F47" i="5"/>
  <c r="I46" i="5"/>
  <c r="J46" i="5" s="1"/>
  <c r="F46" i="5"/>
  <c r="I45" i="5"/>
  <c r="F45" i="5"/>
  <c r="I44" i="5"/>
  <c r="J44" i="5" s="1"/>
  <c r="F44" i="5"/>
  <c r="I43" i="5"/>
  <c r="J43" i="5" s="1"/>
  <c r="F43" i="5"/>
  <c r="I42" i="5"/>
  <c r="F42" i="5"/>
  <c r="I41" i="5"/>
  <c r="J41" i="5" s="1"/>
  <c r="F41" i="5"/>
  <c r="I40" i="5"/>
  <c r="F40" i="5"/>
  <c r="I39" i="5"/>
  <c r="F39" i="5"/>
  <c r="I38" i="5"/>
  <c r="J38" i="5" s="1"/>
  <c r="F38" i="5"/>
  <c r="I37" i="5"/>
  <c r="F37" i="5"/>
  <c r="I36" i="5"/>
  <c r="F36" i="5"/>
  <c r="I35" i="5"/>
  <c r="J35" i="5" s="1"/>
  <c r="F35" i="5"/>
  <c r="I34" i="5"/>
  <c r="F34" i="5"/>
  <c r="I33" i="5"/>
  <c r="J33" i="5" s="1"/>
  <c r="F33" i="5"/>
  <c r="I32" i="5"/>
  <c r="F32" i="5"/>
  <c r="I31" i="5"/>
  <c r="F31" i="5"/>
  <c r="I30" i="5"/>
  <c r="F30" i="5"/>
  <c r="I29" i="5"/>
  <c r="J29" i="5" s="1"/>
  <c r="F29" i="5"/>
  <c r="I28" i="5"/>
  <c r="F28" i="5"/>
  <c r="I27" i="5"/>
  <c r="J27" i="5" s="1"/>
  <c r="F27" i="5"/>
  <c r="I26" i="5"/>
  <c r="F26" i="5"/>
  <c r="I25" i="5"/>
  <c r="F25" i="5"/>
  <c r="I24" i="5"/>
  <c r="F24" i="5"/>
  <c r="I23" i="5"/>
  <c r="F23" i="5"/>
  <c r="I22" i="5"/>
  <c r="J22" i="5" s="1"/>
  <c r="F22" i="5"/>
  <c r="I21" i="5"/>
  <c r="J21" i="5" s="1"/>
  <c r="F21" i="5"/>
  <c r="I20" i="5"/>
  <c r="F20" i="5"/>
  <c r="I19" i="5"/>
  <c r="J19" i="5" s="1"/>
  <c r="F19" i="5"/>
  <c r="I18" i="5"/>
  <c r="J18" i="5" s="1"/>
  <c r="F18" i="5"/>
  <c r="I17" i="5"/>
  <c r="J17" i="5" s="1"/>
  <c r="F17" i="5"/>
  <c r="I16" i="5"/>
  <c r="J16" i="5" s="1"/>
  <c r="F16" i="5"/>
  <c r="I15" i="5"/>
  <c r="F15" i="5"/>
  <c r="I14" i="5"/>
  <c r="J14" i="5" s="1"/>
  <c r="F14" i="5"/>
  <c r="I13" i="5"/>
  <c r="J13" i="5" s="1"/>
  <c r="F13" i="5"/>
  <c r="I12" i="5"/>
  <c r="F12" i="5"/>
  <c r="I11" i="5"/>
  <c r="J11" i="5" s="1"/>
  <c r="F11" i="5"/>
  <c r="I10" i="5"/>
  <c r="F10" i="5"/>
  <c r="I9" i="5"/>
  <c r="F9" i="5"/>
  <c r="I8" i="5"/>
  <c r="J8" i="5" s="1"/>
  <c r="F8" i="5"/>
  <c r="I7" i="5"/>
  <c r="J7" i="5" s="1"/>
  <c r="F7" i="5"/>
  <c r="I6" i="5"/>
  <c r="F6" i="5"/>
  <c r="J6" i="5"/>
  <c r="I65" i="4"/>
  <c r="J65" i="4" s="1"/>
  <c r="F65" i="4"/>
  <c r="I64" i="4"/>
  <c r="J64" i="4" s="1"/>
  <c r="F64" i="4"/>
  <c r="I63" i="4"/>
  <c r="J63" i="4" s="1"/>
  <c r="F63" i="4"/>
  <c r="I62" i="4"/>
  <c r="J62" i="4" s="1"/>
  <c r="F62" i="4"/>
  <c r="F66" i="4"/>
  <c r="I61" i="4"/>
  <c r="J61" i="4" s="1"/>
  <c r="F61" i="4"/>
  <c r="I60" i="4"/>
  <c r="J60" i="4" s="1"/>
  <c r="F60" i="4"/>
  <c r="I59" i="4"/>
  <c r="J59" i="4" s="1"/>
  <c r="F59" i="4"/>
  <c r="I58" i="4"/>
  <c r="J58" i="4" s="1"/>
  <c r="F58" i="4"/>
  <c r="I57" i="4"/>
  <c r="J57" i="4" s="1"/>
  <c r="F57" i="4"/>
  <c r="I56" i="4"/>
  <c r="J56" i="4" s="1"/>
  <c r="F56" i="4"/>
  <c r="I55" i="4"/>
  <c r="J55" i="4" s="1"/>
  <c r="F55" i="4"/>
  <c r="I54" i="4"/>
  <c r="J54" i="4" s="1"/>
  <c r="F54" i="4"/>
  <c r="I53" i="4"/>
  <c r="J53" i="4" s="1"/>
  <c r="F53" i="4"/>
  <c r="I52" i="4"/>
  <c r="J52" i="4" s="1"/>
  <c r="F52" i="4"/>
  <c r="I51" i="4"/>
  <c r="J51" i="4" s="1"/>
  <c r="F51" i="4"/>
  <c r="I50" i="4"/>
  <c r="J50" i="4" s="1"/>
  <c r="F50" i="4"/>
  <c r="I49" i="4"/>
  <c r="J49" i="4" s="1"/>
  <c r="F49" i="4"/>
  <c r="I48" i="4"/>
  <c r="J48" i="4" s="1"/>
  <c r="F48" i="4"/>
  <c r="I47" i="4"/>
  <c r="J47" i="4" s="1"/>
  <c r="F47" i="4"/>
  <c r="I46" i="4"/>
  <c r="J46" i="4" s="1"/>
  <c r="F46" i="4"/>
  <c r="I45" i="4"/>
  <c r="J45" i="4" s="1"/>
  <c r="F45" i="4"/>
  <c r="I44" i="4"/>
  <c r="J44" i="4" s="1"/>
  <c r="F44" i="4"/>
  <c r="I43" i="4"/>
  <c r="J43" i="4" s="1"/>
  <c r="F43" i="4"/>
  <c r="I42" i="4"/>
  <c r="J42" i="4" s="1"/>
  <c r="F42" i="4"/>
  <c r="I41" i="4"/>
  <c r="J41" i="4" s="1"/>
  <c r="F41" i="4"/>
  <c r="I40" i="4"/>
  <c r="F40" i="4"/>
  <c r="I39" i="4"/>
  <c r="J39" i="4" s="1"/>
  <c r="F39" i="4"/>
  <c r="I38" i="4"/>
  <c r="J38" i="4" s="1"/>
  <c r="F38" i="4"/>
  <c r="I37" i="4"/>
  <c r="J37" i="4" s="1"/>
  <c r="F37" i="4"/>
  <c r="I36" i="4"/>
  <c r="J36" i="4" s="1"/>
  <c r="F36" i="4"/>
  <c r="I35" i="4"/>
  <c r="F35" i="4"/>
  <c r="I34" i="4"/>
  <c r="J34" i="4" s="1"/>
  <c r="F34" i="4"/>
  <c r="I33" i="4"/>
  <c r="J33" i="4" s="1"/>
  <c r="F33" i="4"/>
  <c r="I32" i="4"/>
  <c r="J32" i="4" s="1"/>
  <c r="F32" i="4"/>
  <c r="I31" i="4"/>
  <c r="J31" i="4" s="1"/>
  <c r="F31" i="4"/>
  <c r="I30" i="4"/>
  <c r="F30" i="4"/>
  <c r="I29" i="4"/>
  <c r="J29" i="4" s="1"/>
  <c r="F29" i="4"/>
  <c r="I28" i="4"/>
  <c r="J28" i="4" s="1"/>
  <c r="F28" i="4"/>
  <c r="I27" i="4"/>
  <c r="J27" i="4" s="1"/>
  <c r="F27" i="4"/>
  <c r="I26" i="4"/>
  <c r="J26" i="4" s="1"/>
  <c r="F26" i="4"/>
  <c r="I25" i="4"/>
  <c r="J25" i="4" s="1"/>
  <c r="F25" i="4"/>
  <c r="I24" i="4"/>
  <c r="J24" i="4" s="1"/>
  <c r="F24" i="4"/>
  <c r="I23" i="4"/>
  <c r="F23" i="4"/>
  <c r="I22" i="4"/>
  <c r="J22" i="4" s="1"/>
  <c r="F22" i="4"/>
  <c r="I21" i="4"/>
  <c r="J21" i="4" s="1"/>
  <c r="F21" i="4"/>
  <c r="I20" i="4"/>
  <c r="J20" i="4" s="1"/>
  <c r="F20" i="4"/>
  <c r="I19" i="4"/>
  <c r="J19" i="4" s="1"/>
  <c r="F19" i="4"/>
  <c r="I18" i="4"/>
  <c r="J18" i="4" s="1"/>
  <c r="F18" i="4"/>
  <c r="I17" i="4"/>
  <c r="J17" i="4" s="1"/>
  <c r="F17" i="4"/>
  <c r="I16" i="4"/>
  <c r="F16" i="4"/>
  <c r="I15" i="4"/>
  <c r="J15" i="4" s="1"/>
  <c r="F15" i="4"/>
  <c r="I14" i="4"/>
  <c r="F14" i="4"/>
  <c r="I13" i="4"/>
  <c r="J13" i="4" s="1"/>
  <c r="F13" i="4"/>
  <c r="I12" i="4"/>
  <c r="J12" i="4" s="1"/>
  <c r="F12" i="4"/>
  <c r="I11" i="4"/>
  <c r="J11" i="4" s="1"/>
  <c r="F11" i="4"/>
  <c r="I10" i="4"/>
  <c r="J10" i="4" s="1"/>
  <c r="F10" i="4"/>
  <c r="I9" i="4"/>
  <c r="J9" i="4" s="1"/>
  <c r="F9" i="4"/>
  <c r="I8" i="4"/>
  <c r="J8" i="4" s="1"/>
  <c r="F8" i="4"/>
  <c r="I7" i="4"/>
  <c r="J7" i="4" s="1"/>
  <c r="F7" i="4"/>
  <c r="I6" i="4"/>
  <c r="J6" i="4" s="1"/>
  <c r="F6" i="4"/>
  <c r="I5" i="4"/>
  <c r="J5" i="4" s="1"/>
  <c r="J64" i="5" l="1"/>
  <c r="J15" i="5"/>
  <c r="J31" i="5"/>
  <c r="J45" i="5"/>
  <c r="J47" i="5"/>
  <c r="J9" i="5"/>
  <c r="J20" i="5"/>
  <c r="J24" i="5"/>
  <c r="J28" i="5"/>
  <c r="J42" i="5"/>
  <c r="J37" i="5"/>
  <c r="J56" i="5"/>
  <c r="J23" i="4"/>
  <c r="J16" i="4"/>
  <c r="J40" i="4"/>
  <c r="J30" i="4"/>
  <c r="J66" i="4"/>
  <c r="J52" i="5"/>
  <c r="J58" i="5"/>
  <c r="J49" i="5"/>
  <c r="J40" i="5"/>
  <c r="J39" i="5"/>
  <c r="J36" i="5"/>
  <c r="J32" i="5"/>
  <c r="J23" i="5"/>
  <c r="J60" i="5"/>
  <c r="J12" i="5"/>
  <c r="J10" i="5"/>
  <c r="J25" i="5"/>
  <c r="J63" i="5"/>
  <c r="J26" i="5"/>
  <c r="J34" i="5"/>
  <c r="J59" i="5"/>
  <c r="J35" i="4"/>
  <c r="J14" i="4"/>
  <c r="E20" i="3"/>
  <c r="E24" i="3"/>
  <c r="E20" i="2"/>
  <c r="E24" i="2"/>
  <c r="E25" i="3" l="1"/>
  <c r="E25" i="2"/>
</calcChain>
</file>

<file path=xl/sharedStrings.xml><?xml version="1.0" encoding="utf-8"?>
<sst xmlns="http://schemas.openxmlformats.org/spreadsheetml/2006/main" count="470" uniqueCount="238">
  <si>
    <t>COLORADO DEPARTMENT OF EDUCATION</t>
  </si>
  <si>
    <t>GRANTS FISCAL MANAGEMENT</t>
  </si>
  <si>
    <t>Comments:</t>
  </si>
  <si>
    <t xml:space="preserve">   Section 1 - EXPENDITURE AND FUNDS REQUESTED SUMMARY</t>
  </si>
  <si>
    <t>Amount</t>
  </si>
  <si>
    <t>A. Allocation</t>
  </si>
  <si>
    <t>B. Carryover</t>
  </si>
  <si>
    <t>ERROR:  Total Amounts Requested (lines F, G and H) cannot exceed Program Budget Approved (line C)</t>
  </si>
  <si>
    <t xml:space="preserve">   Section 2 - CERTIFICATION BY AUTHORIZED REPRESENTATIVE</t>
  </si>
  <si>
    <t>program expenditures are complete and accurate.</t>
  </si>
  <si>
    <t>Signature of Authorized Representative/Requestor</t>
  </si>
  <si>
    <t>Date</t>
  </si>
  <si>
    <t>Print or Type Name &amp; Title of Authorized Representative/Requestor</t>
  </si>
  <si>
    <t>Print or Type Name of Person Preparing Report</t>
  </si>
  <si>
    <t>Phone # and Extension</t>
  </si>
  <si>
    <t>DENVER, COLORADO  80203</t>
  </si>
  <si>
    <t>CDE 73</t>
  </si>
  <si>
    <t>FY 2014-15</t>
  </si>
  <si>
    <r>
      <t xml:space="preserve">INSTRUCTIONS:  Submit one copy of this form by the 15th business day of the month when the funds are needed.  (For example: request funds by June 15th to receive funds in June.) </t>
    </r>
    <r>
      <rPr>
        <b/>
        <sz val="12"/>
        <rFont val="Arial"/>
        <family val="2"/>
      </rPr>
      <t xml:space="preserve"> Remember, funds cannot be obligated or expended until your application and budget have been given final approval by CDE. </t>
    </r>
  </si>
  <si>
    <t>Administrative Unit  Request for Funds and Expenditure Report</t>
  </si>
  <si>
    <t>for IDEA: Part B Flow Through Funds</t>
  </si>
  <si>
    <t>01010</t>
  </si>
  <si>
    <t>Adams 1</t>
  </si>
  <si>
    <t>C. Total Funds Available</t>
  </si>
  <si>
    <t>OFFICE OF GRANTS FISCAL</t>
  </si>
  <si>
    <t>for IDEA: Preschool Flow Through Funds</t>
  </si>
  <si>
    <r>
      <t>I certify that funds will be disbursed within 3 days of receipt</t>
    </r>
    <r>
      <rPr>
        <b/>
        <sz val="12"/>
        <color indexed="8"/>
        <rFont val="Arial"/>
        <family val="2"/>
      </rPr>
      <t xml:space="preserve"> and that the reported </t>
    </r>
  </si>
  <si>
    <t>D. Administrative Unit Budget</t>
  </si>
  <si>
    <t>FY 14-15</t>
  </si>
  <si>
    <t>Total</t>
  </si>
  <si>
    <t>Administrative</t>
  </si>
  <si>
    <t xml:space="preserve">Current </t>
  </si>
  <si>
    <t>Non-Budgeted</t>
  </si>
  <si>
    <t>Allocation</t>
  </si>
  <si>
    <t>Carryover</t>
  </si>
  <si>
    <t xml:space="preserve">Available </t>
  </si>
  <si>
    <t xml:space="preserve">Unit </t>
  </si>
  <si>
    <t>Approved</t>
  </si>
  <si>
    <t>Unapproved</t>
  </si>
  <si>
    <t>Funds</t>
  </si>
  <si>
    <t>Budget</t>
  </si>
  <si>
    <t>Available</t>
  </si>
  <si>
    <t>AU CODE</t>
  </si>
  <si>
    <t>ADMINISTRATIVE UNITS</t>
  </si>
  <si>
    <t>01020</t>
  </si>
  <si>
    <t>01030</t>
  </si>
  <si>
    <t>01040</t>
  </si>
  <si>
    <t>01070</t>
  </si>
  <si>
    <t>03010</t>
  </si>
  <si>
    <t>03020</t>
  </si>
  <si>
    <t>03030</t>
  </si>
  <si>
    <t>03040</t>
  </si>
  <si>
    <t>03060</t>
  </si>
  <si>
    <t>07010</t>
  </si>
  <si>
    <t>07020</t>
  </si>
  <si>
    <t>15010</t>
  </si>
  <si>
    <t>16010</t>
  </si>
  <si>
    <t>18010</t>
  </si>
  <si>
    <t>EAGLE COUNTY RE 50J</t>
  </si>
  <si>
    <t>19205</t>
  </si>
  <si>
    <t>21020</t>
  </si>
  <si>
    <t>21030</t>
  </si>
  <si>
    <t>21040</t>
  </si>
  <si>
    <t>21050</t>
  </si>
  <si>
    <t>21060</t>
  </si>
  <si>
    <t>21080</t>
  </si>
  <si>
    <t>21085</t>
  </si>
  <si>
    <t>21090</t>
  </si>
  <si>
    <t>21490</t>
  </si>
  <si>
    <t>Fort Lupton/Keenesburg</t>
  </si>
  <si>
    <t>22010</t>
  </si>
  <si>
    <t>26011</t>
  </si>
  <si>
    <t>30011</t>
  </si>
  <si>
    <t>35010</t>
  </si>
  <si>
    <t>35020</t>
  </si>
  <si>
    <t>35030</t>
  </si>
  <si>
    <t>38010</t>
  </si>
  <si>
    <t>39031</t>
  </si>
  <si>
    <t>41010</t>
  </si>
  <si>
    <t>43010</t>
  </si>
  <si>
    <t>44020</t>
  </si>
  <si>
    <t>51010</t>
  </si>
  <si>
    <t>51020</t>
  </si>
  <si>
    <t>62040</t>
  </si>
  <si>
    <t>62050</t>
  </si>
  <si>
    <t xml:space="preserve">Weld RE-5J Johnstown-Milliken </t>
  </si>
  <si>
    <t>62060</t>
  </si>
  <si>
    <t>64043</t>
  </si>
  <si>
    <t>64053</t>
  </si>
  <si>
    <t>64093</t>
  </si>
  <si>
    <t>64103</t>
  </si>
  <si>
    <t>64123</t>
  </si>
  <si>
    <t>64133</t>
  </si>
  <si>
    <t>64143</t>
  </si>
  <si>
    <t>64153</t>
  </si>
  <si>
    <t>64160</t>
  </si>
  <si>
    <t>64163</t>
  </si>
  <si>
    <t>64193</t>
  </si>
  <si>
    <t>64200</t>
  </si>
  <si>
    <t>64203</t>
  </si>
  <si>
    <t>64205</t>
  </si>
  <si>
    <t>64213</t>
  </si>
  <si>
    <t>80010</t>
  </si>
  <si>
    <t>Charter School Institute</t>
  </si>
  <si>
    <t>66050</t>
  </si>
  <si>
    <t>Colorado School for the Deaf and the Blind</t>
  </si>
  <si>
    <t>66060</t>
  </si>
  <si>
    <t>66070</t>
  </si>
  <si>
    <t>Department of Corrections</t>
  </si>
  <si>
    <t>66080</t>
  </si>
  <si>
    <t>Division of Youth Services</t>
  </si>
  <si>
    <t xml:space="preserve">Total </t>
  </si>
  <si>
    <t/>
  </si>
  <si>
    <t xml:space="preserve"> Mapleton</t>
  </si>
  <si>
    <t>Adams 12</t>
  </si>
  <si>
    <t xml:space="preserve"> Northglenn</t>
  </si>
  <si>
    <t>Adams 14</t>
  </si>
  <si>
    <t xml:space="preserve"> Commerce City</t>
  </si>
  <si>
    <t>Adams 27J</t>
  </si>
  <si>
    <t xml:space="preserve"> Brighton</t>
  </si>
  <si>
    <t>Adams 50</t>
  </si>
  <si>
    <t xml:space="preserve"> Westminster</t>
  </si>
  <si>
    <t>Arapahoe 1</t>
  </si>
  <si>
    <t xml:space="preserve"> Englewood</t>
  </si>
  <si>
    <t>Arapahoe 2</t>
  </si>
  <si>
    <t xml:space="preserve"> Sheridan</t>
  </si>
  <si>
    <t>Arapahoe 5</t>
  </si>
  <si>
    <t xml:space="preserve"> Cherry Creek</t>
  </si>
  <si>
    <t>Arapahoe 6</t>
  </si>
  <si>
    <t xml:space="preserve"> Littleton</t>
  </si>
  <si>
    <t>Adams-Arapahoe 28J</t>
  </si>
  <si>
    <t xml:space="preserve"> Aurora</t>
  </si>
  <si>
    <t>Boulder RE1J</t>
  </si>
  <si>
    <t xml:space="preserve"> Longmont</t>
  </si>
  <si>
    <t>Boulder RE2</t>
  </si>
  <si>
    <t xml:space="preserve"> Boulder</t>
  </si>
  <si>
    <t>Delta 50J</t>
  </si>
  <si>
    <t xml:space="preserve"> Delta</t>
  </si>
  <si>
    <t>Denver 1</t>
  </si>
  <si>
    <t xml:space="preserve"> Denver</t>
  </si>
  <si>
    <t>Douglas RE 1</t>
  </si>
  <si>
    <t xml:space="preserve"> Castle Rock</t>
  </si>
  <si>
    <t>Elbert</t>
  </si>
  <si>
    <t xml:space="preserve"> Elizabeth C-1</t>
  </si>
  <si>
    <t>El Paso 2</t>
  </si>
  <si>
    <t xml:space="preserve"> Harrison</t>
  </si>
  <si>
    <t>El Paso 3</t>
  </si>
  <si>
    <t xml:space="preserve"> Widefield</t>
  </si>
  <si>
    <t>El Paso 8</t>
  </si>
  <si>
    <t xml:space="preserve"> Fountain</t>
  </si>
  <si>
    <t>El Paso 11</t>
  </si>
  <si>
    <t xml:space="preserve"> Colorado Springs</t>
  </si>
  <si>
    <t>El Paso 12</t>
  </si>
  <si>
    <t xml:space="preserve"> Cheyenne Mountain</t>
  </si>
  <si>
    <t>El Paso 20</t>
  </si>
  <si>
    <t xml:space="preserve"> Academy</t>
  </si>
  <si>
    <t>El Paso 38</t>
  </si>
  <si>
    <t xml:space="preserve"> Lewis-Palmer</t>
  </si>
  <si>
    <t>El Paso 49</t>
  </si>
  <si>
    <t xml:space="preserve"> Falcon</t>
  </si>
  <si>
    <t>Fremont RE-1</t>
  </si>
  <si>
    <t xml:space="preserve"> Canon City</t>
  </si>
  <si>
    <t>Gunnison RE1J</t>
  </si>
  <si>
    <t xml:space="preserve"> Gunnison</t>
  </si>
  <si>
    <t>Jefferson R-1</t>
  </si>
  <si>
    <t xml:space="preserve"> Lakewood</t>
  </si>
  <si>
    <t>Larimer R-1</t>
  </si>
  <si>
    <t xml:space="preserve"> Fort Collins</t>
  </si>
  <si>
    <t>Larimer R-2J</t>
  </si>
  <si>
    <t xml:space="preserve"> Loveland</t>
  </si>
  <si>
    <t>Larimer R-3</t>
  </si>
  <si>
    <t xml:space="preserve"> Estes Park</t>
  </si>
  <si>
    <t>Logan RE-1</t>
  </si>
  <si>
    <t xml:space="preserve"> Sterling</t>
  </si>
  <si>
    <t>Mesa 51</t>
  </si>
  <si>
    <t xml:space="preserve"> Grand Junction</t>
  </si>
  <si>
    <t>Moffat RE 1</t>
  </si>
  <si>
    <t xml:space="preserve"> Craig</t>
  </si>
  <si>
    <t>Montrose RE-1J</t>
  </si>
  <si>
    <t xml:space="preserve"> Montrose</t>
  </si>
  <si>
    <t>Morgan Re-3</t>
  </si>
  <si>
    <t xml:space="preserve"> Fort Morgan</t>
  </si>
  <si>
    <t>Pueblo 60</t>
  </si>
  <si>
    <t xml:space="preserve"> Pueblo (urban)</t>
  </si>
  <si>
    <t>Pueblo 70</t>
  </si>
  <si>
    <t xml:space="preserve"> Pueblo (rural)</t>
  </si>
  <si>
    <t>Weld RE-4</t>
  </si>
  <si>
    <t xml:space="preserve"> Windsor</t>
  </si>
  <si>
    <t>Weld 6</t>
  </si>
  <si>
    <t xml:space="preserve"> Greeley</t>
  </si>
  <si>
    <t>East Central BOCES</t>
  </si>
  <si>
    <t xml:space="preserve"> Limon</t>
  </si>
  <si>
    <t>Mount Evans BOCS</t>
  </si>
  <si>
    <t xml:space="preserve"> Idaho Springs</t>
  </si>
  <si>
    <t>Mountain BOCES</t>
  </si>
  <si>
    <t xml:space="preserve"> Leadville</t>
  </si>
  <si>
    <t>Northeast Colorado BOCES</t>
  </si>
  <si>
    <t xml:space="preserve"> Haxtun</t>
  </si>
  <si>
    <t>Northwest Colorado BOCES</t>
  </si>
  <si>
    <t xml:space="preserve"> Steamboat Springs</t>
  </si>
  <si>
    <t>Pikes Peak BOCS</t>
  </si>
  <si>
    <t>San Juan BOCS</t>
  </si>
  <si>
    <t xml:space="preserve"> Durango</t>
  </si>
  <si>
    <t>San Luis Valley BOCS</t>
  </si>
  <si>
    <t xml:space="preserve"> Alamosa</t>
  </si>
  <si>
    <t>Santa Fe Trail BOCES</t>
  </si>
  <si>
    <t xml:space="preserve"> La Junta</t>
  </si>
  <si>
    <t>South Central BOCS</t>
  </si>
  <si>
    <t xml:space="preserve"> Pueblo</t>
  </si>
  <si>
    <t>Southeastern BOCES</t>
  </si>
  <si>
    <t xml:space="preserve"> Lamar</t>
  </si>
  <si>
    <t>Uncompahgre BOCS</t>
  </si>
  <si>
    <t xml:space="preserve"> Telluride</t>
  </si>
  <si>
    <t>Centennial BOCES</t>
  </si>
  <si>
    <t xml:space="preserve"> La Salle</t>
  </si>
  <si>
    <t>Ute Pass BOCES</t>
  </si>
  <si>
    <t xml:space="preserve"> Woodland Park</t>
  </si>
  <si>
    <t>Rio Blanco BOCS</t>
  </si>
  <si>
    <t xml:space="preserve"> Rangely</t>
  </si>
  <si>
    <t>Colorado Mental Health Institute Pueblo</t>
  </si>
  <si>
    <t xml:space="preserve">Weld RE-5J </t>
  </si>
  <si>
    <t xml:space="preserve"> Johnstown-Milliken </t>
  </si>
  <si>
    <t>City/County</t>
  </si>
  <si>
    <t>E. Current Approved Budget</t>
  </si>
  <si>
    <t>F. Current Unapproved Funds</t>
  </si>
  <si>
    <t>G. Non-budgeted Funds Available</t>
  </si>
  <si>
    <t xml:space="preserve">H. District Expenditures to date </t>
  </si>
  <si>
    <t>I. Previously requested funds</t>
  </si>
  <si>
    <r>
      <t xml:space="preserve">J. Line H </t>
    </r>
    <r>
      <rPr>
        <b/>
        <i/>
        <sz val="12"/>
        <rFont val="Arial"/>
        <family val="2"/>
      </rPr>
      <t>minus</t>
    </r>
    <r>
      <rPr>
        <b/>
        <sz val="12"/>
        <rFont val="Arial"/>
        <family val="2"/>
      </rPr>
      <t xml:space="preserve"> Line I = Line J </t>
    </r>
    <r>
      <rPr>
        <sz val="10"/>
        <rFont val="Arial"/>
        <family val="2"/>
      </rPr>
      <t>(Total amount of current request)</t>
    </r>
  </si>
  <si>
    <t>201 EAST COLFAX - ROOM 209</t>
  </si>
  <si>
    <r>
      <t xml:space="preserve">Email address: </t>
    </r>
    <r>
      <rPr>
        <b/>
        <sz val="14"/>
        <color indexed="12"/>
        <rFont val="Arial"/>
        <family val="2"/>
      </rPr>
      <t>gfrff@cde.state.co.us</t>
    </r>
  </si>
  <si>
    <t>Eagle</t>
  </si>
  <si>
    <t>Falcon</t>
  </si>
  <si>
    <t>Final</t>
  </si>
  <si>
    <t>Contact: Evan Davis 303-866-6129</t>
  </si>
  <si>
    <t>A. Allocation (Includes FY 14-15 Supplemental Allocation)</t>
  </si>
  <si>
    <t>THIS FORM SHOULD BE EMAILED TO:</t>
  </si>
  <si>
    <t>19010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</si>
</sst>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* #,##0_);_(&quot;$&quot;* \(#,##0\)"/>
    <numFmt numFmtId="165" formatCode="[$-409]mmmm\ d\,\ yyyy;@"/>
    <numFmt numFmtId="166" formatCode="m/d/yy;@"/>
    <numFmt numFmtId="167" formatCode="_(* #,##0.00_);_(* \(#,##0.00\);_(* \-??_);_(@_)"/>
    <numFmt numFmtId="168" formatCode="_(\$* #,##0.00_);_(\$* \(#,##0.00\);_(\$* \-??_);_(@_)"/>
    <numFmt numFmtId="169" formatCode="_(&quot;$&quot;* #,##0_);_(&quot;$&quot;* \(#,##0\);_(&quot;$&quot;* &quot;-&quot;??_);_(@_)"/>
  </numFmts>
  <fonts count="44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u/>
      <sz val="12"/>
      <color indexed="16"/>
      <name val="Arial"/>
      <family val="2"/>
    </font>
    <font>
      <b/>
      <u val="singleAccounting"/>
      <sz val="12"/>
      <name val="Arial"/>
      <family val="2"/>
    </font>
    <font>
      <sz val="12"/>
      <color indexed="8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name val="Helv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/>
      <sz val="12"/>
      <color indexed="8"/>
      <name val="Arial"/>
      <family val="2"/>
    </font>
    <font>
      <sz val="12"/>
      <name val="Arial"/>
      <family val="2"/>
    </font>
    <font>
      <b/>
      <sz val="14"/>
      <color indexed="12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indexed="9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rgb="FFFFDBB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22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6">
    <xf numFmtId="0" fontId="0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21" borderId="0" applyNumberFormat="0" applyBorder="0" applyAlignment="0" applyProtection="0"/>
    <xf numFmtId="0" fontId="21" fillId="5" borderId="0" applyNumberFormat="0" applyBorder="0" applyAlignment="0" applyProtection="0"/>
    <xf numFmtId="0" fontId="22" fillId="22" borderId="15" applyNumberFormat="0" applyAlignment="0" applyProtection="0"/>
    <xf numFmtId="0" fontId="23" fillId="23" borderId="16" applyNumberFormat="0" applyAlignment="0" applyProtection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7" fontId="14" fillId="0" borderId="0" applyFill="0" applyBorder="0" applyAlignment="0" applyProtection="0"/>
    <xf numFmtId="43" fontId="1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4" fillId="0" borderId="0"/>
    <xf numFmtId="0" fontId="14" fillId="0" borderId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3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168" fontId="14" fillId="0" borderId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0"/>
    <xf numFmtId="0" fontId="24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6" fillId="0" borderId="17" applyNumberFormat="0" applyFill="0" applyAlignment="0" applyProtection="0"/>
    <xf numFmtId="0" fontId="27" fillId="0" borderId="18" applyNumberFormat="0" applyFill="0" applyAlignment="0" applyProtection="0"/>
    <xf numFmtId="0" fontId="28" fillId="0" borderId="19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31" fillId="9" borderId="15" applyNumberFormat="0" applyAlignment="0" applyProtection="0"/>
    <xf numFmtId="0" fontId="32" fillId="0" borderId="20" applyNumberFormat="0" applyFill="0" applyAlignment="0" applyProtection="0"/>
    <xf numFmtId="0" fontId="33" fillId="24" borderId="0" applyNumberFormat="0" applyBorder="0" applyAlignment="0" applyProtection="0"/>
    <xf numFmtId="0" fontId="14" fillId="0" borderId="0"/>
    <xf numFmtId="0" fontId="14" fillId="0" borderId="0"/>
    <xf numFmtId="0" fontId="34" fillId="0" borderId="0"/>
    <xf numFmtId="0" fontId="35" fillId="0" borderId="0"/>
    <xf numFmtId="0" fontId="34" fillId="0" borderId="0"/>
    <xf numFmtId="0" fontId="1" fillId="0" borderId="0"/>
    <xf numFmtId="0" fontId="14" fillId="0" borderId="0"/>
    <xf numFmtId="0" fontId="14" fillId="0" borderId="0"/>
    <xf numFmtId="0" fontId="7" fillId="0" borderId="0"/>
    <xf numFmtId="5" fontId="36" fillId="0" borderId="0"/>
    <xf numFmtId="0" fontId="34" fillId="0" borderId="0"/>
    <xf numFmtId="0" fontId="14" fillId="0" borderId="0" applyFill="0"/>
    <xf numFmtId="0" fontId="14" fillId="0" borderId="0"/>
    <xf numFmtId="0" fontId="14" fillId="0" borderId="0"/>
    <xf numFmtId="0" fontId="14" fillId="0" borderId="0"/>
    <xf numFmtId="5" fontId="36" fillId="0" borderId="0"/>
    <xf numFmtId="0" fontId="14" fillId="0" borderId="0"/>
    <xf numFmtId="0" fontId="1" fillId="0" borderId="0"/>
    <xf numFmtId="0" fontId="14" fillId="0" borderId="0"/>
    <xf numFmtId="0" fontId="3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7" fillId="3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34" fillId="0" borderId="0"/>
    <xf numFmtId="0" fontId="14" fillId="0" borderId="0"/>
    <xf numFmtId="0" fontId="34" fillId="0" borderId="0"/>
    <xf numFmtId="0" fontId="34" fillId="0" borderId="0"/>
    <xf numFmtId="0" fontId="34" fillId="0" borderId="0"/>
    <xf numFmtId="0" fontId="14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34" fillId="0" borderId="0"/>
    <xf numFmtId="0" fontId="34" fillId="0" borderId="0"/>
    <xf numFmtId="0" fontId="14" fillId="25" borderId="21" applyNumberFormat="0" applyAlignment="0" applyProtection="0"/>
    <xf numFmtId="0" fontId="1" fillId="2" borderId="1" applyNumberFormat="0" applyFont="0" applyAlignment="0" applyProtection="0"/>
    <xf numFmtId="0" fontId="37" fillId="22" borderId="22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3" applyNumberFormat="0" applyFill="0" applyAlignment="0" applyProtection="0"/>
    <xf numFmtId="0" fontId="40" fillId="0" borderId="0" applyNumberFormat="0" applyFill="0" applyBorder="0" applyAlignment="0" applyProtection="0"/>
    <xf numFmtId="0" fontId="34" fillId="0" borderId="0"/>
    <xf numFmtId="44" fontId="42" fillId="0" borderId="0" applyFont="0" applyFill="0" applyBorder="0" applyAlignment="0" applyProtection="0"/>
  </cellStyleXfs>
  <cellXfs count="125">
    <xf numFmtId="0" fontId="0" fillId="3" borderId="0" xfId="0"/>
    <xf numFmtId="0" fontId="0" fillId="0" borderId="0" xfId="0" applyNumberFormat="1" applyFill="1" applyBorder="1"/>
    <xf numFmtId="0" fontId="2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/>
    <xf numFmtId="0" fontId="3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/>
    <xf numFmtId="0" fontId="6" fillId="0" borderId="0" xfId="0" quotePrefix="1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hidden="1"/>
    </xf>
    <xf numFmtId="0" fontId="7" fillId="0" borderId="0" xfId="0" applyNumberFormat="1" applyFont="1" applyFill="1" applyBorder="1"/>
    <xf numFmtId="0" fontId="8" fillId="0" borderId="0" xfId="0" applyNumberFormat="1" applyFont="1" applyFill="1" applyBorder="1" applyAlignment="1">
      <alignment vertic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6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left" vertical="center"/>
    </xf>
    <xf numFmtId="164" fontId="6" fillId="0" borderId="6" xfId="0" applyNumberFormat="1" applyFont="1" applyFill="1" applyBorder="1" applyProtection="1">
      <protection hidden="1"/>
    </xf>
    <xf numFmtId="0" fontId="12" fillId="0" borderId="5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Protection="1"/>
    <xf numFmtId="164" fontId="6" fillId="0" borderId="6" xfId="0" applyNumberFormat="1" applyFont="1" applyFill="1" applyBorder="1"/>
    <xf numFmtId="164" fontId="6" fillId="0" borderId="7" xfId="0" applyNumberFormat="1" applyFont="1" applyFill="1" applyBorder="1" applyProtection="1">
      <protection locked="0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Border="1" applyAlignment="1">
      <alignment horizontal="center" vertical="center"/>
    </xf>
    <xf numFmtId="0" fontId="0" fillId="0" borderId="8" xfId="0" applyNumberFormat="1" applyFill="1" applyBorder="1"/>
    <xf numFmtId="0" fontId="6" fillId="0" borderId="5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6" xfId="0" applyNumberFormat="1" applyFill="1" applyBorder="1"/>
    <xf numFmtId="0" fontId="0" fillId="0" borderId="5" xfId="0" applyNumberFormat="1" applyFill="1" applyBorder="1"/>
    <xf numFmtId="0" fontId="0" fillId="0" borderId="9" xfId="0" applyNumberFormat="1" applyFill="1" applyBorder="1" applyProtection="1">
      <protection locked="0"/>
    </xf>
    <xf numFmtId="0" fontId="0" fillId="0" borderId="10" xfId="0" applyNumberFormat="1" applyFill="1" applyBorder="1"/>
    <xf numFmtId="165" fontId="6" fillId="0" borderId="11" xfId="0" applyNumberFormat="1" applyFont="1" applyFill="1" applyBorder="1" applyProtection="1">
      <protection locked="0"/>
    </xf>
    <xf numFmtId="0" fontId="16" fillId="0" borderId="5" xfId="0" applyNumberFormat="1" applyFont="1" applyFill="1" applyBorder="1"/>
    <xf numFmtId="0" fontId="16" fillId="0" borderId="6" xfId="0" applyNumberFormat="1" applyFont="1" applyFill="1" applyBorder="1" applyAlignment="1">
      <alignment horizontal="center"/>
    </xf>
    <xf numFmtId="0" fontId="6" fillId="0" borderId="9" xfId="0" applyNumberFormat="1" applyFont="1" applyFill="1" applyBorder="1" applyProtection="1">
      <protection locked="0"/>
    </xf>
    <xf numFmtId="0" fontId="0" fillId="0" borderId="12" xfId="0" applyNumberFormat="1" applyFill="1" applyBorder="1"/>
    <xf numFmtId="0" fontId="16" fillId="0" borderId="5" xfId="0" quotePrefix="1" applyNumberFormat="1" applyFont="1" applyFill="1" applyBorder="1" applyAlignment="1">
      <alignment horizontal="left"/>
    </xf>
    <xf numFmtId="0" fontId="0" fillId="0" borderId="6" xfId="0" applyNumberFormat="1" applyFill="1" applyBorder="1" applyAlignment="1">
      <alignment horizontal="center"/>
    </xf>
    <xf numFmtId="0" fontId="0" fillId="0" borderId="11" xfId="0" applyNumberFormat="1" applyFill="1" applyBorder="1" applyProtection="1">
      <protection locked="0"/>
    </xf>
    <xf numFmtId="0" fontId="0" fillId="0" borderId="13" xfId="0" applyNumberFormat="1" applyFill="1" applyBorder="1"/>
    <xf numFmtId="0" fontId="0" fillId="0" borderId="14" xfId="0" applyNumberFormat="1" applyFill="1" applyBorder="1"/>
    <xf numFmtId="0" fontId="14" fillId="0" borderId="0" xfId="0" applyNumberFormat="1" applyFont="1" applyFill="1" applyBorder="1"/>
    <xf numFmtId="0" fontId="14" fillId="0" borderId="0" xfId="0" applyNumberFormat="1" applyFont="1" applyFill="1" applyBorder="1" applyAlignment="1">
      <alignment horizontal="left" indent="3"/>
    </xf>
    <xf numFmtId="0" fontId="6" fillId="0" borderId="0" xfId="0" applyNumberFormat="1" applyFont="1" applyFill="1" applyBorder="1"/>
    <xf numFmtId="166" fontId="17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/>
    <xf numFmtId="49" fontId="6" fillId="26" borderId="0" xfId="0" applyNumberFormat="1" applyFont="1" applyFill="1" applyBorder="1" applyAlignment="1" applyProtection="1">
      <alignment horizontal="center"/>
      <protection locked="0"/>
    </xf>
    <xf numFmtId="0" fontId="12" fillId="27" borderId="5" xfId="0" applyNumberFormat="1" applyFont="1" applyFill="1" applyBorder="1" applyAlignment="1">
      <alignment horizontal="left" vertical="center"/>
    </xf>
    <xf numFmtId="164" fontId="11" fillId="27" borderId="0" xfId="0" applyNumberFormat="1" applyFont="1" applyFill="1" applyBorder="1" applyProtection="1"/>
    <xf numFmtId="164" fontId="6" fillId="27" borderId="6" xfId="0" applyNumberFormat="1" applyFont="1" applyFill="1" applyBorder="1" applyProtection="1">
      <protection hidden="1"/>
    </xf>
    <xf numFmtId="0" fontId="0" fillId="27" borderId="5" xfId="0" applyNumberFormat="1" applyFill="1" applyBorder="1" applyAlignment="1">
      <alignment horizontal="left" vertical="center"/>
    </xf>
    <xf numFmtId="164" fontId="6" fillId="27" borderId="6" xfId="0" applyNumberFormat="1" applyFont="1" applyFill="1" applyBorder="1"/>
    <xf numFmtId="0" fontId="41" fillId="0" borderId="5" xfId="0" applyNumberFormat="1" applyFont="1" applyFill="1" applyBorder="1"/>
    <xf numFmtId="0" fontId="9" fillId="0" borderId="5" xfId="0" applyNumberFormat="1" applyFont="1" applyFill="1" applyBorder="1"/>
    <xf numFmtId="0" fontId="0" fillId="27" borderId="0" xfId="0" applyNumberFormat="1" applyFill="1" applyBorder="1" applyProtection="1"/>
    <xf numFmtId="0" fontId="0" fillId="0" borderId="0" xfId="0" applyNumberFormat="1" applyFill="1" applyBorder="1" applyProtection="1"/>
    <xf numFmtId="0" fontId="0" fillId="0" borderId="0" xfId="0" applyNumberFormat="1" applyFill="1" applyBorder="1" applyAlignment="1" applyProtection="1">
      <alignment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7" fillId="0" borderId="24" xfId="69" applyBorder="1"/>
    <xf numFmtId="0" fontId="6" fillId="0" borderId="25" xfId="69" applyFont="1" applyBorder="1" applyProtection="1"/>
    <xf numFmtId="0" fontId="7" fillId="0" borderId="26" xfId="69" applyBorder="1" applyAlignment="1" applyProtection="1">
      <alignment horizontal="center"/>
    </xf>
    <xf numFmtId="0" fontId="7" fillId="0" borderId="27" xfId="69" applyBorder="1" applyAlignment="1" applyProtection="1">
      <alignment horizontal="center"/>
    </xf>
    <xf numFmtId="0" fontId="7" fillId="0" borderId="0" xfId="69" applyBorder="1" applyAlignment="1" applyProtection="1">
      <alignment horizontal="center"/>
    </xf>
    <xf numFmtId="0" fontId="12" fillId="0" borderId="5" xfId="0" applyNumberFormat="1" applyFont="1" applyFill="1" applyBorder="1" applyAlignment="1">
      <alignment horizontal="center" vertical="center" wrapText="1"/>
    </xf>
    <xf numFmtId="14" fontId="7" fillId="0" borderId="27" xfId="69" applyNumberFormat="1" applyBorder="1" applyAlignment="1" applyProtection="1">
      <alignment horizontal="center"/>
    </xf>
    <xf numFmtId="14" fontId="7" fillId="0" borderId="0" xfId="69" applyNumberFormat="1" applyBorder="1" applyAlignment="1" applyProtection="1">
      <alignment horizontal="center"/>
    </xf>
    <xf numFmtId="0" fontId="6" fillId="0" borderId="28" xfId="69" applyFont="1" applyBorder="1"/>
    <xf numFmtId="0" fontId="7" fillId="0" borderId="25" xfId="69" applyBorder="1" applyProtection="1"/>
    <xf numFmtId="0" fontId="7" fillId="0" borderId="29" xfId="69" applyBorder="1" applyProtection="1"/>
    <xf numFmtId="0" fontId="7" fillId="0" borderId="25" xfId="69" applyFill="1" applyBorder="1" applyProtection="1"/>
    <xf numFmtId="0" fontId="7" fillId="0" borderId="31" xfId="69" applyBorder="1" applyProtection="1"/>
    <xf numFmtId="0" fontId="6" fillId="0" borderId="31" xfId="69" applyFont="1" applyBorder="1" applyProtection="1"/>
    <xf numFmtId="0" fontId="7" fillId="0" borderId="30" xfId="69" quotePrefix="1" applyBorder="1"/>
    <xf numFmtId="169" fontId="0" fillId="3" borderId="0" xfId="0" applyNumberFormat="1"/>
    <xf numFmtId="0" fontId="7" fillId="0" borderId="0" xfId="69"/>
    <xf numFmtId="5" fontId="0" fillId="3" borderId="0" xfId="0" applyNumberFormat="1"/>
    <xf numFmtId="7" fontId="0" fillId="3" borderId="0" xfId="0" applyNumberFormat="1"/>
    <xf numFmtId="0" fontId="7" fillId="0" borderId="32" xfId="69" applyBorder="1" applyProtection="1"/>
    <xf numFmtId="0" fontId="7" fillId="0" borderId="31" xfId="69" quotePrefix="1" applyBorder="1" applyAlignment="1" applyProtection="1">
      <alignment horizontal="center"/>
    </xf>
    <xf numFmtId="0" fontId="7" fillId="0" borderId="31" xfId="69" applyBorder="1" applyAlignment="1" applyProtection="1">
      <alignment horizontal="center"/>
    </xf>
    <xf numFmtId="0" fontId="6" fillId="0" borderId="0" xfId="69" applyFont="1" applyBorder="1" applyProtection="1"/>
    <xf numFmtId="0" fontId="7" fillId="0" borderId="33" xfId="69" applyBorder="1" applyProtection="1"/>
    <xf numFmtId="0" fontId="6" fillId="0" borderId="34" xfId="69" applyFont="1" applyBorder="1" applyProtection="1"/>
    <xf numFmtId="164" fontId="6" fillId="0" borderId="7" xfId="0" applyNumberFormat="1" applyFont="1" applyFill="1" applyBorder="1" applyAlignment="1" applyProtection="1">
      <alignment horizont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>
      <alignment horizontal="left" vertical="center"/>
    </xf>
    <xf numFmtId="0" fontId="12" fillId="27" borderId="0" xfId="0" applyNumberFormat="1" applyFont="1" applyFill="1" applyBorder="1" applyAlignment="1">
      <alignment horizontal="left" vertical="center"/>
    </xf>
    <xf numFmtId="0" fontId="0" fillId="27" borderId="0" xfId="0" applyNumberFormat="1" applyFill="1" applyBorder="1" applyAlignment="1">
      <alignment horizontal="left" vertical="center"/>
    </xf>
    <xf numFmtId="0" fontId="41" fillId="0" borderId="0" xfId="0" applyNumberFormat="1" applyFont="1" applyFill="1" applyBorder="1"/>
    <xf numFmtId="0" fontId="9" fillId="0" borderId="0" xfId="0" applyNumberFormat="1" applyFont="1" applyFill="1" applyBorder="1"/>
    <xf numFmtId="0" fontId="0" fillId="0" borderId="12" xfId="0" applyNumberFormat="1" applyFill="1" applyBorder="1" applyProtection="1">
      <protection locked="0"/>
    </xf>
    <xf numFmtId="0" fontId="16" fillId="0" borderId="0" xfId="0" applyNumberFormat="1" applyFont="1" applyFill="1" applyBorder="1"/>
    <xf numFmtId="0" fontId="6" fillId="0" borderId="12" xfId="0" applyNumberFormat="1" applyFont="1" applyFill="1" applyBorder="1" applyProtection="1">
      <protection locked="0"/>
    </xf>
    <xf numFmtId="0" fontId="16" fillId="0" borderId="0" xfId="0" quotePrefix="1" applyNumberFormat="1" applyFont="1" applyFill="1" applyBorder="1" applyAlignment="1">
      <alignment horizontal="left"/>
    </xf>
    <xf numFmtId="0" fontId="6" fillId="0" borderId="0" xfId="0" applyNumberFormat="1" applyFont="1" applyFill="1" applyBorder="1" applyProtection="1">
      <protection locked="0"/>
    </xf>
    <xf numFmtId="0" fontId="7" fillId="0" borderId="35" xfId="69" applyBorder="1" applyAlignment="1" applyProtection="1">
      <alignment horizontal="center"/>
    </xf>
    <xf numFmtId="0" fontId="12" fillId="0" borderId="35" xfId="0" applyNumberFormat="1" applyFont="1" applyFill="1" applyBorder="1" applyAlignment="1">
      <alignment horizontal="center" vertical="center" wrapText="1"/>
    </xf>
    <xf numFmtId="0" fontId="6" fillId="0" borderId="35" xfId="69" applyFont="1" applyBorder="1" applyProtection="1"/>
    <xf numFmtId="14" fontId="7" fillId="0" borderId="35" xfId="69" applyNumberFormat="1" applyBorder="1" applyAlignment="1" applyProtection="1">
      <alignment horizontal="center"/>
    </xf>
    <xf numFmtId="0" fontId="7" fillId="0" borderId="24" xfId="69" quotePrefix="1" applyFill="1" applyBorder="1"/>
    <xf numFmtId="0" fontId="7" fillId="0" borderId="24" xfId="69" applyFill="1" applyBorder="1"/>
    <xf numFmtId="0" fontId="7" fillId="28" borderId="24" xfId="69" quotePrefix="1" applyFill="1" applyBorder="1"/>
    <xf numFmtId="0" fontId="7" fillId="28" borderId="0" xfId="69" quotePrefix="1" applyFill="1"/>
    <xf numFmtId="0" fontId="7" fillId="28" borderId="24" xfId="69" applyFill="1" applyBorder="1"/>
    <xf numFmtId="0" fontId="7" fillId="29" borderId="24" xfId="69" quotePrefix="1" applyFill="1" applyBorder="1"/>
    <xf numFmtId="0" fontId="7" fillId="28" borderId="24" xfId="69" applyFill="1" applyBorder="1" applyAlignment="1">
      <alignment horizontal="left"/>
    </xf>
    <xf numFmtId="0" fontId="7" fillId="28" borderId="30" xfId="69" applyFill="1" applyBorder="1"/>
    <xf numFmtId="49" fontId="7" fillId="28" borderId="24" xfId="69" applyNumberFormat="1" applyFill="1" applyBorder="1"/>
    <xf numFmtId="169" fontId="7" fillId="30" borderId="25" xfId="43" applyNumberFormat="1" applyFont="1" applyFill="1" applyBorder="1" applyProtection="1"/>
    <xf numFmtId="169" fontId="7" fillId="30" borderId="25" xfId="69" applyNumberFormat="1" applyFill="1" applyBorder="1" applyProtection="1"/>
    <xf numFmtId="169" fontId="7" fillId="30" borderId="25" xfId="115" applyNumberFormat="1" applyFont="1" applyFill="1" applyBorder="1" applyProtection="1"/>
    <xf numFmtId="169" fontId="7" fillId="31" borderId="25" xfId="43" applyNumberFormat="1" applyFont="1" applyFill="1" applyBorder="1" applyProtection="1"/>
    <xf numFmtId="169" fontId="7" fillId="31" borderId="25" xfId="69" applyNumberFormat="1" applyFill="1" applyBorder="1" applyProtection="1"/>
    <xf numFmtId="169" fontId="7" fillId="31" borderId="25" xfId="115" applyNumberFormat="1" applyFont="1" applyFill="1" applyBorder="1" applyProtection="1"/>
    <xf numFmtId="0" fontId="7" fillId="28" borderId="24" xfId="69" quotePrefix="1" applyFill="1" applyBorder="1" applyAlignment="1">
      <alignment horizontal="left"/>
    </xf>
    <xf numFmtId="169" fontId="7" fillId="0" borderId="25" xfId="43" applyNumberFormat="1" applyFont="1" applyFill="1" applyBorder="1" applyProtection="1"/>
    <xf numFmtId="169" fontId="7" fillId="0" borderId="25" xfId="69" applyNumberFormat="1" applyFill="1" applyBorder="1" applyProtection="1"/>
    <xf numFmtId="0" fontId="7" fillId="0" borderId="0" xfId="0" applyNumberFormat="1" applyFont="1" applyFill="1" applyBorder="1" applyAlignment="1">
      <alignment horizontal="left" vertical="top" wrapText="1"/>
    </xf>
    <xf numFmtId="0" fontId="9" fillId="0" borderId="0" xfId="0" applyNumberFormat="1" applyFont="1" applyFill="1" applyBorder="1" applyAlignment="1">
      <alignment horizontal="left" vertical="top"/>
    </xf>
    <xf numFmtId="0" fontId="6" fillId="0" borderId="2" xfId="0" applyNumberFormat="1" applyFont="1" applyFill="1" applyBorder="1" applyAlignment="1">
      <alignment horizontal="left" vertical="center"/>
    </xf>
    <xf numFmtId="0" fontId="6" fillId="0" borderId="3" xfId="0" applyNumberFormat="1" applyFont="1" applyFill="1" applyBorder="1" applyAlignment="1">
      <alignment horizontal="left" vertical="center"/>
    </xf>
    <xf numFmtId="0" fontId="6" fillId="0" borderId="4" xfId="0" applyNumberFormat="1" applyFont="1" applyFill="1" applyBorder="1" applyAlignment="1">
      <alignment horizontal="left" vertical="center"/>
    </xf>
  </cellXfs>
  <cellStyles count="11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Comma 2" xfId="28"/>
    <cellStyle name="Comma 2 2" xfId="29"/>
    <cellStyle name="Comma 3" xfId="30"/>
    <cellStyle name="Comma 3 2" xfId="31"/>
    <cellStyle name="Comma 3 2 2" xfId="32"/>
    <cellStyle name="Comma 3 3" xfId="33"/>
    <cellStyle name="Comma 4" xfId="34"/>
    <cellStyle name="Comma 4 2" xfId="35"/>
    <cellStyle name="Comma 5" xfId="36"/>
    <cellStyle name="Comma 6" xfId="37"/>
    <cellStyle name="Comma 6 2" xfId="38"/>
    <cellStyle name="Comma 6 3" xfId="39"/>
    <cellStyle name="Comma0" xfId="40"/>
    <cellStyle name="Comma0 2" xfId="41"/>
    <cellStyle name="Comma0 3" xfId="42"/>
    <cellStyle name="Currency" xfId="115" builtinId="4"/>
    <cellStyle name="Currency 2" xfId="43"/>
    <cellStyle name="Currency 3" xfId="44"/>
    <cellStyle name="Currency 3 2" xfId="45"/>
    <cellStyle name="Currency 3 2 2" xfId="46"/>
    <cellStyle name="Currency 3 3" xfId="47"/>
    <cellStyle name="Excel Built-in Normal" xfId="48"/>
    <cellStyle name="Explanatory Text 2" xfId="49"/>
    <cellStyle name="Good 2" xfId="50"/>
    <cellStyle name="Heading 1 2" xfId="51"/>
    <cellStyle name="Heading 2 2" xfId="52"/>
    <cellStyle name="Heading 3 2" xfId="53"/>
    <cellStyle name="Heading 4 2" xfId="54"/>
    <cellStyle name="Hyperlink 2" xfId="55"/>
    <cellStyle name="Hyperlink 3" xfId="56"/>
    <cellStyle name="Hyperlink 4" xfId="57"/>
    <cellStyle name="Input 2" xfId="58"/>
    <cellStyle name="Linked Cell 2" xfId="59"/>
    <cellStyle name="Neutral 2" xfId="60"/>
    <cellStyle name="Normal" xfId="0" builtinId="0"/>
    <cellStyle name="Normal 10" xfId="61"/>
    <cellStyle name="Normal 10 2" xfId="62"/>
    <cellStyle name="Normal 11" xfId="63"/>
    <cellStyle name="Normal 12" xfId="64"/>
    <cellStyle name="Normal 13" xfId="65"/>
    <cellStyle name="Normal 2" xfId="66"/>
    <cellStyle name="Normal 2 2" xfId="67"/>
    <cellStyle name="Normal 2 2 2" xfId="68"/>
    <cellStyle name="Normal 2 2 3" xfId="69"/>
    <cellStyle name="Normal 2 3" xfId="70"/>
    <cellStyle name="Normal 2 4" xfId="71"/>
    <cellStyle name="Normal 2_Sheet1" xfId="72"/>
    <cellStyle name="Normal 3" xfId="73"/>
    <cellStyle name="Normal 3 2" xfId="74"/>
    <cellStyle name="Normal 3 2 2" xfId="75"/>
    <cellStyle name="Normal 3 2 3" xfId="76"/>
    <cellStyle name="Normal 3 3" xfId="77"/>
    <cellStyle name="Normal 3 3 2" xfId="78"/>
    <cellStyle name="Normal 3 4" xfId="79"/>
    <cellStyle name="Normal 3 4 2" xfId="80"/>
    <cellStyle name="Normal 3 5" xfId="81"/>
    <cellStyle name="Normal 3 6" xfId="82"/>
    <cellStyle name="Normal 4" xfId="83"/>
    <cellStyle name="Normal 4 2" xfId="84"/>
    <cellStyle name="Normal 4 2 2" xfId="85"/>
    <cellStyle name="Normal 4 3" xfId="86"/>
    <cellStyle name="Normal 4 3 2" xfId="87"/>
    <cellStyle name="Normal 4 4" xfId="88"/>
    <cellStyle name="Normal 4 5" xfId="89"/>
    <cellStyle name="Normal 4 6" xfId="90"/>
    <cellStyle name="Normal 5" xfId="91"/>
    <cellStyle name="Normal 5 2" xfId="92"/>
    <cellStyle name="Normal 6" xfId="93"/>
    <cellStyle name="Normal 6 2" xfId="94"/>
    <cellStyle name="Normal 6 3" xfId="95"/>
    <cellStyle name="Normal 6 3 2" xfId="96"/>
    <cellStyle name="Normal 6 4" xfId="97"/>
    <cellStyle name="Normal 7" xfId="98"/>
    <cellStyle name="Normal 7 2" xfId="99"/>
    <cellStyle name="Normal 7 2 2" xfId="100"/>
    <cellStyle name="Normal 7 3" xfId="101"/>
    <cellStyle name="Normal 8" xfId="102"/>
    <cellStyle name="Normal 8 2" xfId="114"/>
    <cellStyle name="Normal 9" xfId="103"/>
    <cellStyle name="Normal 9 2" xfId="104"/>
    <cellStyle name="Note 2" xfId="105"/>
    <cellStyle name="Note 3" xfId="106"/>
    <cellStyle name="Output 2" xfId="107"/>
    <cellStyle name="Percent 2" xfId="108"/>
    <cellStyle name="Percent 2 2" xfId="109"/>
    <cellStyle name="Percent 2 2 2" xfId="110"/>
    <cellStyle name="Title 2" xfId="111"/>
    <cellStyle name="Total 2" xfId="112"/>
    <cellStyle name="Warning Text 2" xfId="113"/>
  </cellStyles>
  <dxfs count="17">
    <dxf>
      <border>
        <bottom style="thin">
          <color auto="1"/>
        </bottom>
        <vertical/>
        <horizontal/>
      </border>
    </dxf>
    <dxf>
      <font>
        <strike/>
        <color rgb="FFFF0000"/>
      </font>
    </dxf>
    <dxf>
      <font>
        <b/>
        <i val="0"/>
        <strike/>
        <color rgb="FFFF0000"/>
      </font>
    </dxf>
    <dxf>
      <font>
        <strike/>
        <condense val="0"/>
        <extend val="0"/>
        <color auto="1"/>
      </font>
      <fill>
        <patternFill>
          <bgColor indexed="26"/>
        </patternFill>
      </fill>
    </dxf>
    <dxf>
      <font>
        <strike/>
        <condense val="0"/>
        <extend val="0"/>
        <color auto="1"/>
      </font>
      <fill>
        <patternFill>
          <bgColor indexed="26"/>
        </patternFill>
      </fill>
    </dxf>
    <dxf>
      <font>
        <strike/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lor rgb="FFFF0000"/>
      </font>
    </dxf>
    <dxf>
      <font>
        <strike/>
        <condense val="0"/>
        <extend val="0"/>
      </font>
      <fill>
        <patternFill>
          <bgColor indexed="26"/>
        </patternFill>
      </fill>
    </dxf>
    <dxf>
      <border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font>
        <strike/>
        <condense val="0"/>
        <extend val="0"/>
        <color auto="1"/>
      </font>
      <fill>
        <patternFill>
          <bgColor indexed="26"/>
        </patternFill>
      </fill>
    </dxf>
    <dxf>
      <font>
        <strike/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lor rgb="FFFF0000"/>
      </font>
    </dxf>
    <dxf>
      <font>
        <strike val="0"/>
        <color rgb="FFFF0000"/>
      </font>
    </dxf>
    <dxf>
      <font>
        <b/>
        <i val="0"/>
        <strike val="0"/>
        <color rgb="FFFF0000"/>
      </font>
      <fill>
        <patternFill patternType="none">
          <bgColor auto="1"/>
        </patternFill>
      </fill>
    </dxf>
    <dxf>
      <font>
        <strike/>
        <condense val="0"/>
        <extend val="0"/>
      </font>
      <fill>
        <patternFill>
          <bgColor indexed="26"/>
        </patternFill>
      </fill>
    </dxf>
    <dxf>
      <font>
        <strike/>
        <condense val="0"/>
        <extend val="0"/>
        <color auto="1"/>
      </font>
      <fill>
        <patternFill>
          <bgColor indexed="26"/>
        </patternFill>
      </fill>
    </dxf>
  </dxfs>
  <tableStyles count="0" defaultTableStyle="TableStyleMedium2" defaultPivotStyle="PivotStyleLight16"/>
  <colors>
    <mruColors>
      <color rgb="FFFFDBB7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47625</xdr:rowOff>
    </xdr:from>
    <xdr:to>
      <xdr:col>2</xdr:col>
      <xdr:colOff>2733675</xdr:colOff>
      <xdr:row>3</xdr:row>
      <xdr:rowOff>46719</xdr:rowOff>
    </xdr:to>
    <xdr:pic>
      <xdr:nvPicPr>
        <xdr:cNvPr id="2" name="Picture 1" descr="http://cdenet.cde.state.co.us/images-new/CDELogos/CDE_Logo_Cente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7625"/>
          <a:ext cx="2257425" cy="570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476250</xdr:colOff>
      <xdr:row>0</xdr:row>
      <xdr:rowOff>47625</xdr:rowOff>
    </xdr:from>
    <xdr:to>
      <xdr:col>2</xdr:col>
      <xdr:colOff>2733675</xdr:colOff>
      <xdr:row>3</xdr:row>
      <xdr:rowOff>46719</xdr:rowOff>
    </xdr:to>
    <xdr:pic>
      <xdr:nvPicPr>
        <xdr:cNvPr id="2" name="Picture 1" descr="http://cdenet.cde.state.co.us/images-new/CDELogos/CDE_Logo_Center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47625"/>
          <a:ext cx="2257425" cy="5705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state.co.us/PAYMENT%20PROCESSING/Projects%20FY2014/NCLB%20RFF%20FY13-14/NCLB%20FY13-14%20Request%20for%20Funds%20Preliminary%20Alloca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CLB%20RFF%20FY13\xx%20v8%20GPS%20compile%20NCLB%20with%20Carryover%206a%20for%20pmt%20sys%20vba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Title I Part A"/>
      <sheetName val="Title I Part D"/>
      <sheetName val="Title II Part A"/>
      <sheetName val="Title III Part A"/>
      <sheetName val="Title III Part A SAI"/>
      <sheetName val="Title VI Part B"/>
      <sheetName val="Allocations"/>
      <sheetName val="Carryover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A2" t="str">
            <v>0010</v>
          </cell>
        </row>
        <row r="3">
          <cell r="A3" t="str">
            <v>0020</v>
          </cell>
        </row>
        <row r="4">
          <cell r="A4" t="str">
            <v>0030</v>
          </cell>
        </row>
        <row r="5">
          <cell r="A5" t="str">
            <v>0040</v>
          </cell>
        </row>
        <row r="6">
          <cell r="A6" t="str">
            <v>0050</v>
          </cell>
        </row>
        <row r="7">
          <cell r="A7" t="str">
            <v>0060</v>
          </cell>
        </row>
        <row r="8">
          <cell r="A8" t="str">
            <v>0070</v>
          </cell>
        </row>
        <row r="9">
          <cell r="A9" t="str">
            <v>0100</v>
          </cell>
        </row>
        <row r="10">
          <cell r="A10" t="str">
            <v>0110</v>
          </cell>
        </row>
        <row r="11">
          <cell r="A11" t="str">
            <v>0120</v>
          </cell>
        </row>
        <row r="12">
          <cell r="A12" t="str">
            <v>0123</v>
          </cell>
        </row>
        <row r="13">
          <cell r="A13" t="str">
            <v>0130</v>
          </cell>
        </row>
        <row r="14">
          <cell r="A14" t="str">
            <v>0140</v>
          </cell>
        </row>
        <row r="15">
          <cell r="A15" t="str">
            <v>0170</v>
          </cell>
        </row>
        <row r="16">
          <cell r="A16" t="str">
            <v>0180</v>
          </cell>
        </row>
        <row r="17">
          <cell r="A17" t="str">
            <v>0190</v>
          </cell>
        </row>
        <row r="18">
          <cell r="A18" t="str">
            <v>0220</v>
          </cell>
        </row>
        <row r="19">
          <cell r="A19" t="str">
            <v>0230</v>
          </cell>
        </row>
        <row r="20">
          <cell r="A20" t="str">
            <v>0240</v>
          </cell>
        </row>
        <row r="21">
          <cell r="A21" t="str">
            <v>0250</v>
          </cell>
        </row>
        <row r="22">
          <cell r="A22" t="str">
            <v>0260</v>
          </cell>
        </row>
        <row r="23">
          <cell r="A23" t="str">
            <v>0270</v>
          </cell>
        </row>
        <row r="24">
          <cell r="A24" t="str">
            <v>0290</v>
          </cell>
        </row>
        <row r="25">
          <cell r="A25" t="str">
            <v>0310</v>
          </cell>
        </row>
        <row r="26">
          <cell r="A26" t="str">
            <v>0470</v>
          </cell>
        </row>
        <row r="27">
          <cell r="A27" t="str">
            <v>0480</v>
          </cell>
        </row>
        <row r="28">
          <cell r="A28" t="str">
            <v>0490</v>
          </cell>
        </row>
        <row r="29">
          <cell r="A29" t="str">
            <v>0500</v>
          </cell>
        </row>
        <row r="30">
          <cell r="A30" t="str">
            <v>0510</v>
          </cell>
        </row>
        <row r="31">
          <cell r="A31" t="str">
            <v>0520</v>
          </cell>
        </row>
        <row r="32">
          <cell r="A32" t="str">
            <v>0540</v>
          </cell>
        </row>
        <row r="33">
          <cell r="A33" t="str">
            <v>0550</v>
          </cell>
        </row>
        <row r="34">
          <cell r="A34" t="str">
            <v>0560</v>
          </cell>
        </row>
        <row r="35">
          <cell r="A35" t="str">
            <v>0580</v>
          </cell>
        </row>
        <row r="36">
          <cell r="A36" t="str">
            <v>0640</v>
          </cell>
        </row>
        <row r="37">
          <cell r="A37" t="str">
            <v>0740</v>
          </cell>
        </row>
        <row r="38">
          <cell r="A38" t="str">
            <v>0770</v>
          </cell>
        </row>
        <row r="39">
          <cell r="A39" t="str">
            <v>0860</v>
          </cell>
        </row>
        <row r="40">
          <cell r="A40" t="str">
            <v>0870</v>
          </cell>
        </row>
        <row r="41">
          <cell r="A41" t="str">
            <v>0880</v>
          </cell>
        </row>
        <row r="42">
          <cell r="A42" t="str">
            <v>0890</v>
          </cell>
        </row>
        <row r="43">
          <cell r="A43" t="str">
            <v>0900</v>
          </cell>
        </row>
        <row r="44">
          <cell r="A44" t="str">
            <v>0910</v>
          </cell>
        </row>
        <row r="45">
          <cell r="A45" t="str">
            <v>0920</v>
          </cell>
        </row>
        <row r="46">
          <cell r="A46" t="str">
            <v>0930</v>
          </cell>
        </row>
        <row r="47">
          <cell r="A47" t="str">
            <v>0940</v>
          </cell>
        </row>
        <row r="48">
          <cell r="A48" t="str">
            <v>0950</v>
          </cell>
        </row>
        <row r="49">
          <cell r="A49" t="str">
            <v>0960</v>
          </cell>
        </row>
        <row r="50">
          <cell r="A50" t="str">
            <v>0970</v>
          </cell>
        </row>
        <row r="51">
          <cell r="A51" t="str">
            <v>0980</v>
          </cell>
        </row>
        <row r="52">
          <cell r="A52" t="str">
            <v>0990</v>
          </cell>
        </row>
        <row r="53">
          <cell r="A53" t="str">
            <v>1000</v>
          </cell>
        </row>
        <row r="54">
          <cell r="A54" t="str">
            <v>1010</v>
          </cell>
        </row>
        <row r="55">
          <cell r="A55" t="str">
            <v>1020</v>
          </cell>
        </row>
        <row r="56">
          <cell r="A56" t="str">
            <v>1030</v>
          </cell>
        </row>
        <row r="57">
          <cell r="A57" t="str">
            <v>1040</v>
          </cell>
        </row>
        <row r="58">
          <cell r="A58" t="str">
            <v>1050</v>
          </cell>
        </row>
        <row r="59">
          <cell r="A59" t="str">
            <v>1060</v>
          </cell>
        </row>
        <row r="60">
          <cell r="A60" t="str">
            <v>1070</v>
          </cell>
        </row>
        <row r="61">
          <cell r="A61" t="str">
            <v>1080</v>
          </cell>
        </row>
        <row r="62">
          <cell r="A62" t="str">
            <v>1110</v>
          </cell>
        </row>
        <row r="63">
          <cell r="A63" t="str">
            <v>1120</v>
          </cell>
        </row>
        <row r="64">
          <cell r="A64" t="str">
            <v>1130</v>
          </cell>
        </row>
        <row r="65">
          <cell r="A65" t="str">
            <v>1140</v>
          </cell>
        </row>
        <row r="66">
          <cell r="A66" t="str">
            <v>1150</v>
          </cell>
        </row>
        <row r="67">
          <cell r="A67" t="str">
            <v>1160</v>
          </cell>
        </row>
        <row r="68">
          <cell r="A68" t="str">
            <v>1180</v>
          </cell>
        </row>
        <row r="69">
          <cell r="A69" t="str">
            <v>1195</v>
          </cell>
        </row>
        <row r="70">
          <cell r="A70" t="str">
            <v>1220</v>
          </cell>
        </row>
        <row r="71">
          <cell r="A71" t="str">
            <v>1330</v>
          </cell>
        </row>
        <row r="72">
          <cell r="A72" t="str">
            <v>1340</v>
          </cell>
        </row>
        <row r="73">
          <cell r="A73" t="str">
            <v>1350</v>
          </cell>
        </row>
        <row r="74">
          <cell r="A74" t="str">
            <v>1360</v>
          </cell>
        </row>
        <row r="75">
          <cell r="A75" t="str">
            <v>1380</v>
          </cell>
        </row>
        <row r="76">
          <cell r="A76" t="str">
            <v>1390</v>
          </cell>
        </row>
        <row r="77">
          <cell r="A77" t="str">
            <v>1400</v>
          </cell>
        </row>
        <row r="78">
          <cell r="A78" t="str">
            <v>1410</v>
          </cell>
        </row>
        <row r="79">
          <cell r="A79" t="str">
            <v>1420</v>
          </cell>
        </row>
        <row r="80">
          <cell r="A80" t="str">
            <v>1430</v>
          </cell>
        </row>
        <row r="81">
          <cell r="A81" t="str">
            <v>1440</v>
          </cell>
        </row>
        <row r="82">
          <cell r="A82" t="str">
            <v>1450</v>
          </cell>
        </row>
        <row r="83">
          <cell r="A83" t="str">
            <v>1460</v>
          </cell>
        </row>
        <row r="84">
          <cell r="A84" t="str">
            <v>1480</v>
          </cell>
        </row>
        <row r="85">
          <cell r="A85" t="str">
            <v>1490</v>
          </cell>
        </row>
        <row r="86">
          <cell r="A86" t="str">
            <v>1500</v>
          </cell>
        </row>
        <row r="87">
          <cell r="A87" t="str">
            <v>1510</v>
          </cell>
        </row>
        <row r="88">
          <cell r="A88" t="str">
            <v>1520</v>
          </cell>
        </row>
        <row r="89">
          <cell r="A89" t="str">
            <v>1530</v>
          </cell>
        </row>
        <row r="90">
          <cell r="A90" t="str">
            <v>1540</v>
          </cell>
        </row>
        <row r="91">
          <cell r="A91" t="str">
            <v>1550</v>
          </cell>
        </row>
        <row r="92">
          <cell r="A92" t="str">
            <v>1560</v>
          </cell>
        </row>
        <row r="93">
          <cell r="A93" t="str">
            <v>1570</v>
          </cell>
        </row>
        <row r="94">
          <cell r="A94" t="str">
            <v>1580</v>
          </cell>
        </row>
        <row r="95">
          <cell r="A95" t="str">
            <v>1590</v>
          </cell>
        </row>
        <row r="96">
          <cell r="A96" t="str">
            <v>1600</v>
          </cell>
        </row>
        <row r="97">
          <cell r="A97" t="str">
            <v>1620</v>
          </cell>
        </row>
        <row r="98">
          <cell r="A98" t="str">
            <v>1750</v>
          </cell>
        </row>
        <row r="99">
          <cell r="A99" t="str">
            <v>1760</v>
          </cell>
        </row>
        <row r="100">
          <cell r="A100" t="str">
            <v>1780</v>
          </cell>
        </row>
        <row r="101">
          <cell r="A101" t="str">
            <v>1790</v>
          </cell>
        </row>
        <row r="102">
          <cell r="A102" t="str">
            <v>1810</v>
          </cell>
        </row>
        <row r="103">
          <cell r="A103" t="str">
            <v>1828</v>
          </cell>
        </row>
        <row r="104">
          <cell r="A104" t="str">
            <v>1850</v>
          </cell>
        </row>
        <row r="105">
          <cell r="A105" t="str">
            <v>1860</v>
          </cell>
        </row>
        <row r="106">
          <cell r="A106" t="str">
            <v>1870</v>
          </cell>
        </row>
        <row r="107">
          <cell r="A107" t="str">
            <v>1980</v>
          </cell>
        </row>
        <row r="108">
          <cell r="A108" t="str">
            <v>1990</v>
          </cell>
        </row>
        <row r="109">
          <cell r="A109" t="str">
            <v>2000</v>
          </cell>
        </row>
        <row r="110">
          <cell r="A110" t="str">
            <v>2010</v>
          </cell>
        </row>
        <row r="111">
          <cell r="A111" t="str">
            <v>2020</v>
          </cell>
        </row>
        <row r="112">
          <cell r="A112" t="str">
            <v>2035</v>
          </cell>
        </row>
        <row r="113">
          <cell r="A113" t="str">
            <v>2055</v>
          </cell>
        </row>
        <row r="114">
          <cell r="A114" t="str">
            <v>2070</v>
          </cell>
        </row>
        <row r="115">
          <cell r="A115" t="str">
            <v>2180</v>
          </cell>
        </row>
        <row r="116">
          <cell r="A116" t="str">
            <v>2190</v>
          </cell>
        </row>
        <row r="117">
          <cell r="A117" t="str">
            <v>2395</v>
          </cell>
        </row>
        <row r="118">
          <cell r="A118" t="str">
            <v>2405</v>
          </cell>
        </row>
        <row r="119">
          <cell r="A119" t="str">
            <v>2505</v>
          </cell>
        </row>
        <row r="120">
          <cell r="A120" t="str">
            <v>2515</v>
          </cell>
        </row>
        <row r="121">
          <cell r="A121" t="str">
            <v>2520</v>
          </cell>
        </row>
        <row r="122">
          <cell r="A122" t="str">
            <v>2530</v>
          </cell>
        </row>
        <row r="123">
          <cell r="A123" t="str">
            <v>2535</v>
          </cell>
        </row>
        <row r="124">
          <cell r="A124" t="str">
            <v>2540</v>
          </cell>
        </row>
        <row r="125">
          <cell r="A125" t="str">
            <v>2560</v>
          </cell>
        </row>
        <row r="126">
          <cell r="A126" t="str">
            <v>2570</v>
          </cell>
        </row>
        <row r="127">
          <cell r="A127" t="str">
            <v>2580</v>
          </cell>
        </row>
        <row r="128">
          <cell r="A128" t="str">
            <v>2590</v>
          </cell>
        </row>
        <row r="129">
          <cell r="A129" t="str">
            <v>2600</v>
          </cell>
        </row>
        <row r="130">
          <cell r="A130" t="str">
            <v>2610</v>
          </cell>
        </row>
        <row r="131">
          <cell r="A131" t="str">
            <v>2620</v>
          </cell>
        </row>
        <row r="132">
          <cell r="A132" t="str">
            <v>2630</v>
          </cell>
        </row>
        <row r="133">
          <cell r="A133" t="str">
            <v>2640</v>
          </cell>
        </row>
        <row r="134">
          <cell r="A134" t="str">
            <v>2650</v>
          </cell>
        </row>
        <row r="135">
          <cell r="A135" t="str">
            <v>2660</v>
          </cell>
        </row>
        <row r="136">
          <cell r="A136" t="str">
            <v>2670</v>
          </cell>
        </row>
        <row r="137">
          <cell r="A137" t="str">
            <v>2680</v>
          </cell>
        </row>
        <row r="138">
          <cell r="A138" t="str">
            <v>2690</v>
          </cell>
        </row>
        <row r="139">
          <cell r="A139" t="str">
            <v>2700</v>
          </cell>
        </row>
        <row r="140">
          <cell r="A140" t="str">
            <v>2710</v>
          </cell>
        </row>
        <row r="141">
          <cell r="A141" t="str">
            <v>2720</v>
          </cell>
        </row>
        <row r="142">
          <cell r="A142" t="str">
            <v>2730</v>
          </cell>
        </row>
        <row r="143">
          <cell r="A143" t="str">
            <v>2740</v>
          </cell>
        </row>
        <row r="144">
          <cell r="A144" t="str">
            <v>2750</v>
          </cell>
        </row>
        <row r="145">
          <cell r="A145" t="str">
            <v>2760</v>
          </cell>
        </row>
        <row r="146">
          <cell r="A146" t="str">
            <v>2770</v>
          </cell>
        </row>
        <row r="147">
          <cell r="A147" t="str">
            <v>2780</v>
          </cell>
        </row>
        <row r="148">
          <cell r="A148" t="str">
            <v>2790</v>
          </cell>
        </row>
        <row r="149">
          <cell r="A149" t="str">
            <v>2800</v>
          </cell>
        </row>
        <row r="150">
          <cell r="A150" t="str">
            <v>2810</v>
          </cell>
        </row>
        <row r="151">
          <cell r="A151" t="str">
            <v>2820</v>
          </cell>
        </row>
        <row r="152">
          <cell r="A152" t="str">
            <v>2830</v>
          </cell>
        </row>
        <row r="153">
          <cell r="A153" t="str">
            <v>2840</v>
          </cell>
        </row>
        <row r="154">
          <cell r="A154" t="str">
            <v>2862</v>
          </cell>
        </row>
        <row r="155">
          <cell r="A155" t="str">
            <v>2865</v>
          </cell>
        </row>
        <row r="156">
          <cell r="A156" t="str">
            <v>3000</v>
          </cell>
        </row>
        <row r="157">
          <cell r="A157" t="str">
            <v>3010</v>
          </cell>
        </row>
        <row r="158">
          <cell r="A158" t="str">
            <v>3020</v>
          </cell>
        </row>
        <row r="159">
          <cell r="A159" t="str">
            <v>3030</v>
          </cell>
        </row>
        <row r="160">
          <cell r="A160" t="str">
            <v>3040</v>
          </cell>
        </row>
        <row r="161">
          <cell r="A161" t="str">
            <v>3050</v>
          </cell>
        </row>
        <row r="162">
          <cell r="A162" t="str">
            <v>3060</v>
          </cell>
        </row>
        <row r="163">
          <cell r="A163" t="str">
            <v>3070</v>
          </cell>
        </row>
        <row r="164">
          <cell r="A164" t="str">
            <v>3080</v>
          </cell>
        </row>
        <row r="165">
          <cell r="A165" t="str">
            <v>3085</v>
          </cell>
        </row>
        <row r="166">
          <cell r="A166" t="str">
            <v>3090</v>
          </cell>
        </row>
        <row r="167">
          <cell r="A167" t="str">
            <v>3100</v>
          </cell>
        </row>
        <row r="168">
          <cell r="A168" t="str">
            <v>3110</v>
          </cell>
        </row>
        <row r="169">
          <cell r="A169" t="str">
            <v>3120</v>
          </cell>
        </row>
        <row r="170">
          <cell r="A170" t="str">
            <v>3130</v>
          </cell>
        </row>
        <row r="171">
          <cell r="A171" t="str">
            <v>3140</v>
          </cell>
        </row>
        <row r="172">
          <cell r="A172" t="str">
            <v>3145</v>
          </cell>
        </row>
        <row r="173">
          <cell r="A173" t="str">
            <v>3146</v>
          </cell>
        </row>
        <row r="174">
          <cell r="A174" t="str">
            <v>3147</v>
          </cell>
        </row>
        <row r="175">
          <cell r="A175" t="str">
            <v>3148</v>
          </cell>
        </row>
        <row r="176">
          <cell r="A176" t="str">
            <v>3200</v>
          </cell>
        </row>
        <row r="177">
          <cell r="A177" t="str">
            <v>3210</v>
          </cell>
        </row>
        <row r="178">
          <cell r="A178" t="str">
            <v>3220</v>
          </cell>
        </row>
        <row r="179">
          <cell r="A179" t="str">
            <v>3230</v>
          </cell>
        </row>
        <row r="180">
          <cell r="A180" t="str">
            <v>8001</v>
          </cell>
        </row>
        <row r="181">
          <cell r="A181" t="str">
            <v>9000</v>
          </cell>
        </row>
        <row r="182">
          <cell r="A182" t="str">
            <v>9025</v>
          </cell>
        </row>
        <row r="183">
          <cell r="A183" t="str">
            <v>9035</v>
          </cell>
        </row>
        <row r="184">
          <cell r="A184" t="str">
            <v>9040</v>
          </cell>
        </row>
        <row r="185">
          <cell r="A185" t="str">
            <v>9050</v>
          </cell>
        </row>
        <row r="186">
          <cell r="A186" t="str">
            <v>9055</v>
          </cell>
        </row>
        <row r="187">
          <cell r="A187" t="str">
            <v>9060</v>
          </cell>
        </row>
        <row r="188">
          <cell r="A188" t="str">
            <v>9075</v>
          </cell>
        </row>
        <row r="189">
          <cell r="A189" t="str">
            <v>9095</v>
          </cell>
        </row>
        <row r="190">
          <cell r="A190" t="str">
            <v>9125</v>
          </cell>
        </row>
        <row r="191">
          <cell r="A191" t="str">
            <v>X010</v>
          </cell>
        </row>
        <row r="192">
          <cell r="A192" t="str">
            <v>X020</v>
          </cell>
        </row>
      </sheetData>
      <sheetData sheetId="8">
        <row r="2">
          <cell r="A2" t="str">
            <v>0010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ileData"/>
      <sheetName val="Lookup"/>
      <sheetName val="source1filenames"/>
      <sheetName val="MAP 6a-Interfund Budget Summary"/>
      <sheetName val="All Values"/>
      <sheetName val="Sheet3"/>
      <sheetName val="4365"/>
      <sheetName val="Sheet5"/>
      <sheetName val="Sheet6"/>
      <sheetName val="Carryover"/>
    </sheetNames>
    <sheetDataSet>
      <sheetData sheetId="0" refreshError="1"/>
      <sheetData sheetId="1">
        <row r="3">
          <cell r="B3" t="str">
            <v>GFMSU</v>
          </cell>
          <cell r="C3" t="str">
            <v>yesno</v>
          </cell>
          <cell r="D3" t="str">
            <v>template</v>
          </cell>
          <cell r="E3" t="str">
            <v>objcode</v>
          </cell>
        </row>
        <row r="4">
          <cell r="B4">
            <v>1</v>
          </cell>
          <cell r="C4" t="str">
            <v>no</v>
          </cell>
        </row>
        <row r="5">
          <cell r="B5">
            <v>2</v>
          </cell>
          <cell r="C5" t="str">
            <v>no</v>
          </cell>
        </row>
        <row r="6">
          <cell r="B6">
            <v>3</v>
          </cell>
          <cell r="C6" t="str">
            <v>no</v>
          </cell>
        </row>
        <row r="7">
          <cell r="B7">
            <v>4</v>
          </cell>
          <cell r="C7" t="str">
            <v>no</v>
          </cell>
        </row>
        <row r="8">
          <cell r="B8">
            <v>5</v>
          </cell>
          <cell r="C8" t="str">
            <v>no</v>
          </cell>
        </row>
        <row r="9">
          <cell r="B9">
            <v>6</v>
          </cell>
          <cell r="C9" t="str">
            <v>no</v>
          </cell>
        </row>
        <row r="10">
          <cell r="B10">
            <v>7</v>
          </cell>
          <cell r="C10" t="str">
            <v>yes</v>
          </cell>
          <cell r="D10">
            <v>2</v>
          </cell>
          <cell r="E10" t="str">
            <v>0100</v>
          </cell>
        </row>
        <row r="11">
          <cell r="B11">
            <v>8</v>
          </cell>
          <cell r="C11" t="str">
            <v>yes</v>
          </cell>
          <cell r="D11">
            <v>3</v>
          </cell>
          <cell r="E11" t="str">
            <v>0200</v>
          </cell>
        </row>
        <row r="12">
          <cell r="B12">
            <v>9</v>
          </cell>
          <cell r="C12" t="str">
            <v>yes</v>
          </cell>
          <cell r="D12">
            <v>4</v>
          </cell>
          <cell r="E12" t="str">
            <v>0300</v>
          </cell>
        </row>
        <row r="13">
          <cell r="B13">
            <v>10</v>
          </cell>
          <cell r="C13" t="str">
            <v>yes</v>
          </cell>
          <cell r="D13">
            <v>5</v>
          </cell>
          <cell r="E13" t="str">
            <v>0500</v>
          </cell>
        </row>
        <row r="14">
          <cell r="B14">
            <v>11</v>
          </cell>
          <cell r="C14" t="str">
            <v>yes</v>
          </cell>
          <cell r="D14">
            <v>6</v>
          </cell>
          <cell r="E14" t="str">
            <v>0600</v>
          </cell>
        </row>
        <row r="15">
          <cell r="B15">
            <v>12</v>
          </cell>
          <cell r="C15" t="str">
            <v>yes</v>
          </cell>
          <cell r="D15">
            <v>7</v>
          </cell>
          <cell r="E15" t="str">
            <v>0800</v>
          </cell>
        </row>
        <row r="16">
          <cell r="B16">
            <v>13</v>
          </cell>
          <cell r="C16" t="str">
            <v>no</v>
          </cell>
          <cell r="D16">
            <v>8</v>
          </cell>
        </row>
        <row r="17">
          <cell r="B17">
            <v>14</v>
          </cell>
          <cell r="C17" t="str">
            <v>yes</v>
          </cell>
          <cell r="D17">
            <v>10</v>
          </cell>
          <cell r="E17" t="str">
            <v>0100</v>
          </cell>
        </row>
        <row r="18">
          <cell r="B18">
            <v>15</v>
          </cell>
          <cell r="C18" t="str">
            <v>yes</v>
          </cell>
          <cell r="D18">
            <v>11</v>
          </cell>
          <cell r="E18" t="str">
            <v>0200</v>
          </cell>
        </row>
        <row r="19">
          <cell r="B19">
            <v>16</v>
          </cell>
          <cell r="C19" t="str">
            <v>yes</v>
          </cell>
          <cell r="D19">
            <v>12</v>
          </cell>
          <cell r="E19" t="str">
            <v>0300</v>
          </cell>
        </row>
        <row r="20">
          <cell r="B20">
            <v>17</v>
          </cell>
          <cell r="C20" t="str">
            <v>yes</v>
          </cell>
          <cell r="D20">
            <v>13</v>
          </cell>
          <cell r="E20" t="str">
            <v>0400</v>
          </cell>
        </row>
        <row r="21">
          <cell r="B21">
            <v>18</v>
          </cell>
          <cell r="C21" t="str">
            <v>yes</v>
          </cell>
          <cell r="D21">
            <v>14</v>
          </cell>
          <cell r="E21" t="str">
            <v>0500</v>
          </cell>
        </row>
        <row r="22">
          <cell r="B22">
            <v>19</v>
          </cell>
          <cell r="C22" t="str">
            <v>yes</v>
          </cell>
          <cell r="D22">
            <v>15</v>
          </cell>
          <cell r="E22" t="str">
            <v>0600</v>
          </cell>
        </row>
        <row r="23">
          <cell r="B23">
            <v>20</v>
          </cell>
          <cell r="C23" t="str">
            <v>yes</v>
          </cell>
          <cell r="D23">
            <v>16</v>
          </cell>
          <cell r="E23" t="str">
            <v>0800</v>
          </cell>
        </row>
        <row r="24">
          <cell r="B24">
            <v>21</v>
          </cell>
          <cell r="C24" t="str">
            <v>no</v>
          </cell>
          <cell r="D24">
            <v>17</v>
          </cell>
        </row>
        <row r="25">
          <cell r="B25">
            <v>22</v>
          </cell>
          <cell r="C25" t="str">
            <v>yes</v>
          </cell>
          <cell r="D25">
            <v>19</v>
          </cell>
          <cell r="E25" t="str">
            <v>0100</v>
          </cell>
        </row>
        <row r="26">
          <cell r="B26">
            <v>23</v>
          </cell>
          <cell r="C26" t="str">
            <v>yes</v>
          </cell>
          <cell r="D26">
            <v>20</v>
          </cell>
          <cell r="E26" t="str">
            <v>0200</v>
          </cell>
        </row>
        <row r="27">
          <cell r="B27">
            <v>24</v>
          </cell>
          <cell r="C27" t="str">
            <v>yes</v>
          </cell>
          <cell r="D27">
            <v>21</v>
          </cell>
          <cell r="E27" t="str">
            <v>0300</v>
          </cell>
        </row>
        <row r="28">
          <cell r="B28">
            <v>25</v>
          </cell>
          <cell r="C28" t="str">
            <v>yes</v>
          </cell>
          <cell r="D28">
            <v>22</v>
          </cell>
          <cell r="E28" t="str">
            <v>0400</v>
          </cell>
        </row>
        <row r="29">
          <cell r="B29">
            <v>26</v>
          </cell>
          <cell r="C29" t="str">
            <v>yes</v>
          </cell>
          <cell r="D29">
            <v>23</v>
          </cell>
          <cell r="E29" t="str">
            <v>0500</v>
          </cell>
        </row>
        <row r="30">
          <cell r="B30">
            <v>27</v>
          </cell>
          <cell r="C30" t="str">
            <v>yes</v>
          </cell>
          <cell r="D30">
            <v>24</v>
          </cell>
          <cell r="E30" t="str">
            <v>0600</v>
          </cell>
        </row>
        <row r="31">
          <cell r="B31">
            <v>28</v>
          </cell>
          <cell r="C31" t="str">
            <v>yes</v>
          </cell>
          <cell r="D31">
            <v>25</v>
          </cell>
          <cell r="E31" t="str">
            <v>0800</v>
          </cell>
        </row>
        <row r="32">
          <cell r="B32">
            <v>29</v>
          </cell>
          <cell r="C32" t="str">
            <v>no</v>
          </cell>
          <cell r="D32">
            <v>26</v>
          </cell>
        </row>
        <row r="33">
          <cell r="B33">
            <v>30</v>
          </cell>
          <cell r="C33" t="str">
            <v>yes</v>
          </cell>
          <cell r="D33">
            <v>28</v>
          </cell>
          <cell r="E33" t="str">
            <v>0100</v>
          </cell>
        </row>
        <row r="34">
          <cell r="B34">
            <v>31</v>
          </cell>
          <cell r="C34" t="str">
            <v>yes</v>
          </cell>
          <cell r="D34">
            <v>29</v>
          </cell>
          <cell r="E34" t="str">
            <v>0200</v>
          </cell>
        </row>
        <row r="35">
          <cell r="B35">
            <v>32</v>
          </cell>
          <cell r="C35" t="str">
            <v>yes</v>
          </cell>
          <cell r="D35">
            <v>30</v>
          </cell>
          <cell r="E35" t="str">
            <v>0300</v>
          </cell>
        </row>
        <row r="36">
          <cell r="B36">
            <v>33</v>
          </cell>
          <cell r="C36" t="str">
            <v>yes</v>
          </cell>
          <cell r="D36">
            <v>31</v>
          </cell>
          <cell r="E36" t="str">
            <v>0500</v>
          </cell>
        </row>
        <row r="37">
          <cell r="B37">
            <v>34</v>
          </cell>
          <cell r="C37" t="str">
            <v>yes</v>
          </cell>
          <cell r="D37">
            <v>32</v>
          </cell>
          <cell r="E37" t="str">
            <v>0600</v>
          </cell>
        </row>
        <row r="38">
          <cell r="B38">
            <v>35</v>
          </cell>
          <cell r="C38" t="str">
            <v>yes</v>
          </cell>
          <cell r="D38">
            <v>33</v>
          </cell>
          <cell r="E38" t="str">
            <v>0730</v>
          </cell>
        </row>
        <row r="39">
          <cell r="B39">
            <v>36</v>
          </cell>
          <cell r="C39" t="str">
            <v>yes</v>
          </cell>
          <cell r="D39">
            <v>34</v>
          </cell>
          <cell r="E39" t="str">
            <v>0735</v>
          </cell>
        </row>
        <row r="40">
          <cell r="B40">
            <v>37</v>
          </cell>
          <cell r="C40" t="str">
            <v>no</v>
          </cell>
          <cell r="D40">
            <v>35</v>
          </cell>
        </row>
        <row r="41">
          <cell r="B41">
            <v>38</v>
          </cell>
          <cell r="C41" t="str">
            <v>yes</v>
          </cell>
          <cell r="D41">
            <v>37</v>
          </cell>
          <cell r="E41" t="str">
            <v>SWIDE</v>
          </cell>
        </row>
        <row r="42">
          <cell r="B42">
            <v>39</v>
          </cell>
          <cell r="C42" t="str">
            <v>no</v>
          </cell>
          <cell r="D42">
            <v>38</v>
          </cell>
        </row>
        <row r="43">
          <cell r="B43">
            <v>40</v>
          </cell>
          <cell r="C43" t="str">
            <v>yes</v>
          </cell>
          <cell r="D43">
            <v>39</v>
          </cell>
          <cell r="E43" t="str">
            <v>0735</v>
          </cell>
        </row>
        <row r="44">
          <cell r="B44">
            <v>41</v>
          </cell>
          <cell r="C44" t="str">
            <v>no</v>
          </cell>
        </row>
        <row r="45">
          <cell r="B45">
            <v>42</v>
          </cell>
          <cell r="C45" t="str">
            <v>no</v>
          </cell>
          <cell r="D45">
            <v>40</v>
          </cell>
        </row>
        <row r="46">
          <cell r="B46">
            <v>43</v>
          </cell>
          <cell r="C46" t="str">
            <v>no</v>
          </cell>
        </row>
        <row r="47">
          <cell r="B47">
            <v>44</v>
          </cell>
          <cell r="C47" t="str">
            <v>yes</v>
          </cell>
          <cell r="D47">
            <v>41</v>
          </cell>
          <cell r="E47" t="str">
            <v>INDC</v>
          </cell>
        </row>
        <row r="48">
          <cell r="B48">
            <v>45</v>
          </cell>
          <cell r="C48" t="str">
            <v>yes</v>
          </cell>
          <cell r="D48">
            <v>41</v>
          </cell>
          <cell r="E48" t="str">
            <v>INDC</v>
          </cell>
        </row>
        <row r="49">
          <cell r="B49">
            <v>46</v>
          </cell>
          <cell r="C49" t="str">
            <v>yes</v>
          </cell>
          <cell r="D49">
            <v>42</v>
          </cell>
          <cell r="E49" t="str">
            <v>0730</v>
          </cell>
        </row>
        <row r="50">
          <cell r="B50">
            <v>47</v>
          </cell>
          <cell r="C50" t="str">
            <v>no</v>
          </cell>
        </row>
        <row r="51">
          <cell r="B51">
            <v>48</v>
          </cell>
          <cell r="C51" t="str">
            <v>no</v>
          </cell>
        </row>
        <row r="52">
          <cell r="B52">
            <v>49</v>
          </cell>
          <cell r="C52" t="str">
            <v>no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59999389629810485"/>
    <pageSetUpPr fitToPage="1"/>
  </sheetPr>
  <dimension ref="A4:F54"/>
  <sheetViews>
    <sheetView showGridLines="0" tabSelected="1" showOutlineSymbols="0" zoomScaleNormal="100" workbookViewId="0">
      <selection activeCell="C11" sqref="C11"/>
    </sheetView>
  </sheetViews>
  <sheetFormatPr defaultRowHeight="15" x14ac:dyDescent="0.2"/>
  <cols>
    <col min="1" max="1" width="37.5546875" style="1" customWidth="1"/>
    <col min="2" max="2" width="10.44140625" style="1" customWidth="1"/>
    <col min="3" max="3" width="37" style="1" customWidth="1"/>
    <col min="4" max="4" width="10.44140625" style="1" bestFit="1" customWidth="1"/>
    <col min="5" max="5" width="37.5546875" style="1" customWidth="1"/>
    <col min="6" max="6" width="11.44140625" style="1" customWidth="1"/>
    <col min="7" max="16384" width="8.88671875" style="1"/>
  </cols>
  <sheetData>
    <row r="4" spans="1:5" x14ac:dyDescent="0.2">
      <c r="C4" s="2" t="s">
        <v>24</v>
      </c>
      <c r="D4" s="2"/>
      <c r="E4" s="3"/>
    </row>
    <row r="5" spans="1:5" x14ac:dyDescent="0.2">
      <c r="E5" s="3"/>
    </row>
    <row r="6" spans="1:5" ht="18" x14ac:dyDescent="0.25">
      <c r="C6" s="4" t="s">
        <v>19</v>
      </c>
      <c r="D6" s="4"/>
      <c r="E6" s="3"/>
    </row>
    <row r="7" spans="1:5" ht="18" x14ac:dyDescent="0.25">
      <c r="C7" s="5" t="s">
        <v>20</v>
      </c>
      <c r="D7" s="5"/>
      <c r="E7" s="3"/>
    </row>
    <row r="8" spans="1:5" ht="18" x14ac:dyDescent="0.25">
      <c r="C8" s="5" t="s">
        <v>17</v>
      </c>
      <c r="D8" s="5"/>
      <c r="E8" s="3"/>
    </row>
    <row r="9" spans="1:5" ht="17.25" customHeight="1" x14ac:dyDescent="0.35">
      <c r="C9" s="6"/>
      <c r="D9" s="6"/>
    </row>
    <row r="10" spans="1:5" ht="18.75" customHeight="1" x14ac:dyDescent="0.25">
      <c r="C10" s="45" t="s">
        <v>104</v>
      </c>
      <c r="D10" s="84" t="str">
        <f>IF(C10&gt;"'66049","IT Number:"," ")</f>
        <v>IT Number:</v>
      </c>
      <c r="E10" s="97"/>
    </row>
    <row r="11" spans="1:5" ht="18.75" customHeight="1" x14ac:dyDescent="0.25">
      <c r="A11" s="7"/>
      <c r="B11" s="7"/>
      <c r="C11" s="8" t="str">
        <f>VLOOKUP($C$10,'PostToWeb Part B'!$A:$C,2,FALSE)</f>
        <v>Colorado School for the Deaf and the Blind</v>
      </c>
      <c r="D11" s="8"/>
    </row>
    <row r="12" spans="1:5" ht="18.75" customHeight="1" x14ac:dyDescent="0.25">
      <c r="C12" s="8">
        <f>VLOOKUP($C$10,'PostToWeb Part B'!$A:$C,3,FALSE)</f>
        <v>0</v>
      </c>
      <c r="D12" s="8"/>
    </row>
    <row r="13" spans="1:5" s="9" customFormat="1" ht="54" customHeight="1" x14ac:dyDescent="0.2">
      <c r="A13" s="120" t="s">
        <v>18</v>
      </c>
      <c r="B13" s="120"/>
      <c r="C13" s="120"/>
      <c r="D13" s="120"/>
      <c r="E13" s="120"/>
    </row>
    <row r="14" spans="1:5" ht="10.5" customHeight="1" x14ac:dyDescent="0.2">
      <c r="A14" s="10"/>
      <c r="B14" s="10"/>
    </row>
    <row r="15" spans="1:5" ht="66.75" customHeight="1" x14ac:dyDescent="0.2">
      <c r="A15" s="121" t="s">
        <v>2</v>
      </c>
      <c r="B15" s="121"/>
      <c r="C15" s="121"/>
      <c r="D15" s="121"/>
      <c r="E15" s="121"/>
    </row>
    <row r="16" spans="1:5" ht="27.75" customHeight="1" x14ac:dyDescent="0.2">
      <c r="A16" s="122" t="s">
        <v>3</v>
      </c>
      <c r="B16" s="123"/>
      <c r="C16" s="123"/>
      <c r="D16" s="83"/>
      <c r="E16" s="11"/>
    </row>
    <row r="17" spans="1:6" ht="16.5" customHeight="1" x14ac:dyDescent="0.2">
      <c r="A17" s="12"/>
      <c r="B17" s="86"/>
      <c r="C17" s="13"/>
      <c r="D17" s="13"/>
      <c r="E17" s="14" t="s">
        <v>4</v>
      </c>
    </row>
    <row r="18" spans="1:6" ht="20.100000000000001" customHeight="1" x14ac:dyDescent="0.55000000000000004">
      <c r="A18" s="15" t="s">
        <v>5</v>
      </c>
      <c r="B18" s="87"/>
      <c r="C18" s="18"/>
      <c r="D18" s="18"/>
      <c r="E18" s="16">
        <f>SUMIF('PostToWeb Part B'!$A:$A,'IDEA Part B'!$C$10,'PostToWeb Part B'!$D:$D)</f>
        <v>141056</v>
      </c>
      <c r="F18" s="9"/>
    </row>
    <row r="19" spans="1:6" ht="20.100000000000001" customHeight="1" x14ac:dyDescent="0.55000000000000004">
      <c r="A19" s="15" t="s">
        <v>6</v>
      </c>
      <c r="B19" s="87"/>
      <c r="C19" s="18"/>
      <c r="D19" s="18"/>
      <c r="E19" s="16">
        <f>SUMIF('PostToWeb Part B'!$A:$A,'IDEA Part B'!$C$10,'PostToWeb Part B'!$E:$E)</f>
        <v>52198</v>
      </c>
    </row>
    <row r="20" spans="1:6" ht="20.100000000000001" customHeight="1" x14ac:dyDescent="0.55000000000000004">
      <c r="A20" s="17" t="s">
        <v>23</v>
      </c>
      <c r="B20" s="88"/>
      <c r="C20" s="18"/>
      <c r="D20" s="18"/>
      <c r="E20" s="16">
        <f>IF(C18&gt;0,C18,E18)+IF(C19&gt;0,C19,E19)</f>
        <v>193254</v>
      </c>
    </row>
    <row r="21" spans="1:6" ht="20.100000000000001" customHeight="1" x14ac:dyDescent="0.55000000000000004">
      <c r="A21" s="46"/>
      <c r="B21" s="89"/>
      <c r="C21" s="47"/>
      <c r="D21" s="47"/>
      <c r="E21" s="48"/>
    </row>
    <row r="22" spans="1:6" ht="20.100000000000001" customHeight="1" x14ac:dyDescent="0.55000000000000004">
      <c r="A22" s="17" t="s">
        <v>27</v>
      </c>
      <c r="B22" s="88"/>
      <c r="C22" s="18"/>
      <c r="D22" s="18"/>
      <c r="E22" s="16">
        <f>SUMIF('PostToWeb Part B'!$A:$A,'IDEA Part B'!$C$10,'PostToWeb Part B'!$G:$G)</f>
        <v>156324</v>
      </c>
    </row>
    <row r="23" spans="1:6" ht="20.100000000000001" customHeight="1" x14ac:dyDescent="0.55000000000000004">
      <c r="A23" s="17" t="s">
        <v>223</v>
      </c>
      <c r="B23" s="88"/>
      <c r="C23" s="18"/>
      <c r="D23" s="18"/>
      <c r="E23" s="16">
        <f>SUMIF('PostToWeb Part B'!$A:$A,'IDEA Part B'!$C$10,'PostToWeb Part B'!$H:$H)</f>
        <v>155447</v>
      </c>
    </row>
    <row r="24" spans="1:6" ht="20.100000000000001" customHeight="1" x14ac:dyDescent="0.55000000000000004">
      <c r="A24" s="17" t="s">
        <v>224</v>
      </c>
      <c r="B24" s="88"/>
      <c r="C24" s="18"/>
      <c r="D24" s="18"/>
      <c r="E24" s="16">
        <f>E22-E23</f>
        <v>877</v>
      </c>
    </row>
    <row r="25" spans="1:6" ht="20.100000000000001" customHeight="1" x14ac:dyDescent="0.55000000000000004">
      <c r="A25" s="17" t="s">
        <v>225</v>
      </c>
      <c r="B25" s="88"/>
      <c r="C25" s="18"/>
      <c r="D25" s="18"/>
      <c r="E25" s="16">
        <f>E20-(E23+E24)</f>
        <v>36930</v>
      </c>
    </row>
    <row r="26" spans="1:6" ht="20.100000000000001" customHeight="1" thickBot="1" x14ac:dyDescent="0.3">
      <c r="A26" s="49"/>
      <c r="B26" s="90"/>
      <c r="C26" s="53"/>
      <c r="D26" s="53"/>
      <c r="E26" s="50"/>
    </row>
    <row r="27" spans="1:6" ht="20.100000000000001" customHeight="1" thickBot="1" x14ac:dyDescent="0.3">
      <c r="A27" s="12" t="s">
        <v>226</v>
      </c>
      <c r="B27" s="86"/>
      <c r="C27" s="54"/>
      <c r="D27" s="54"/>
      <c r="E27" s="20"/>
    </row>
    <row r="28" spans="1:6" ht="15" customHeight="1" thickBot="1" x14ac:dyDescent="0.3">
      <c r="A28" s="12"/>
      <c r="B28" s="86"/>
      <c r="C28" s="54"/>
      <c r="D28" s="54"/>
      <c r="E28" s="19"/>
    </row>
    <row r="29" spans="1:6" ht="20.100000000000001" customHeight="1" thickBot="1" x14ac:dyDescent="0.3">
      <c r="A29" s="12" t="s">
        <v>227</v>
      </c>
      <c r="B29" s="86"/>
      <c r="C29" s="54"/>
      <c r="D29" s="54"/>
      <c r="E29" s="20"/>
    </row>
    <row r="30" spans="1:6" ht="15" customHeight="1" thickBot="1" x14ac:dyDescent="0.3">
      <c r="A30" s="12"/>
      <c r="B30" s="86"/>
      <c r="C30" s="54"/>
      <c r="D30" s="54"/>
      <c r="E30" s="19"/>
    </row>
    <row r="31" spans="1:6" s="21" customFormat="1" ht="19.5" customHeight="1" thickBot="1" x14ac:dyDescent="0.3">
      <c r="A31" s="12" t="s">
        <v>228</v>
      </c>
      <c r="B31" s="86"/>
      <c r="C31" s="55"/>
      <c r="D31" s="55"/>
      <c r="E31" s="82">
        <f>IF(E27&gt;E23,"Expenditures Greater than Approved Budget",E27-E29)</f>
        <v>0</v>
      </c>
    </row>
    <row r="32" spans="1:6" ht="17.25" customHeight="1" x14ac:dyDescent="0.2">
      <c r="C32" s="22" t="s">
        <v>7</v>
      </c>
      <c r="D32" s="22"/>
      <c r="E32" s="23"/>
    </row>
    <row r="33" spans="1:5" ht="24.75" customHeight="1" x14ac:dyDescent="0.2">
      <c r="A33" s="122" t="s">
        <v>8</v>
      </c>
      <c r="B33" s="123"/>
      <c r="C33" s="123"/>
      <c r="D33" s="123"/>
      <c r="E33" s="124"/>
    </row>
    <row r="34" spans="1:5" ht="15" customHeight="1" x14ac:dyDescent="0.2">
      <c r="A34" s="24"/>
      <c r="B34" s="25"/>
      <c r="C34" s="25"/>
      <c r="D34" s="25"/>
      <c r="E34" s="14"/>
    </row>
    <row r="35" spans="1:5" ht="15.75" x14ac:dyDescent="0.25">
      <c r="A35" s="51" t="s">
        <v>26</v>
      </c>
      <c r="B35" s="91"/>
      <c r="E35" s="26"/>
    </row>
    <row r="36" spans="1:5" ht="15.75" x14ac:dyDescent="0.25">
      <c r="A36" s="52" t="s">
        <v>9</v>
      </c>
      <c r="B36" s="92"/>
      <c r="E36" s="26"/>
    </row>
    <row r="37" spans="1:5" ht="27" customHeight="1" x14ac:dyDescent="0.2">
      <c r="A37" s="27"/>
      <c r="E37" s="26"/>
    </row>
    <row r="38" spans="1:5" ht="24" customHeight="1" thickBot="1" x14ac:dyDescent="0.3">
      <c r="A38" s="28"/>
      <c r="B38" s="93"/>
      <c r="C38" s="29"/>
      <c r="D38" s="34"/>
      <c r="E38" s="30"/>
    </row>
    <row r="39" spans="1:5" x14ac:dyDescent="0.2">
      <c r="A39" s="31" t="s">
        <v>10</v>
      </c>
      <c r="B39" s="94"/>
      <c r="E39" s="32" t="s">
        <v>11</v>
      </c>
    </row>
    <row r="40" spans="1:5" x14ac:dyDescent="0.2">
      <c r="A40" s="27"/>
      <c r="E40" s="26"/>
    </row>
    <row r="41" spans="1:5" ht="20.25" customHeight="1" thickBot="1" x14ac:dyDescent="0.3">
      <c r="A41" s="33"/>
      <c r="B41" s="95"/>
      <c r="C41" s="34"/>
      <c r="E41" s="26"/>
    </row>
    <row r="42" spans="1:5" x14ac:dyDescent="0.2">
      <c r="A42" s="35" t="s">
        <v>12</v>
      </c>
      <c r="B42" s="96"/>
      <c r="E42" s="36"/>
    </row>
    <row r="43" spans="1:5" x14ac:dyDescent="0.2">
      <c r="A43" s="27"/>
      <c r="E43" s="26"/>
    </row>
    <row r="44" spans="1:5" ht="21" customHeight="1" thickBot="1" x14ac:dyDescent="0.3">
      <c r="A44" s="33"/>
      <c r="B44" s="95"/>
      <c r="C44" s="29"/>
      <c r="D44" s="34"/>
      <c r="E44" s="37"/>
    </row>
    <row r="45" spans="1:5" x14ac:dyDescent="0.2">
      <c r="A45" s="31" t="s">
        <v>13</v>
      </c>
      <c r="B45" s="94"/>
      <c r="E45" s="32" t="s">
        <v>14</v>
      </c>
    </row>
    <row r="46" spans="1:5" x14ac:dyDescent="0.2">
      <c r="A46" s="38"/>
      <c r="B46" s="39"/>
      <c r="C46" s="39"/>
      <c r="D46" s="39"/>
      <c r="E46" s="23"/>
    </row>
    <row r="47" spans="1:5" ht="14.1" customHeight="1" x14ac:dyDescent="0.2">
      <c r="A47" s="40"/>
      <c r="B47" s="40"/>
      <c r="C47" s="41"/>
      <c r="D47" s="41"/>
    </row>
    <row r="48" spans="1:5" ht="14.1" customHeight="1" x14ac:dyDescent="0.2">
      <c r="A48" s="40" t="s">
        <v>236</v>
      </c>
      <c r="B48" s="40"/>
      <c r="C48" s="41" t="s">
        <v>0</v>
      </c>
      <c r="D48" s="41"/>
    </row>
    <row r="49" spans="1:5" ht="14.1" customHeight="1" x14ac:dyDescent="0.2">
      <c r="A49" s="40"/>
      <c r="B49" s="40"/>
      <c r="C49" s="41" t="s">
        <v>1</v>
      </c>
      <c r="D49" s="41"/>
    </row>
    <row r="50" spans="1:5" ht="18" x14ac:dyDescent="0.25">
      <c r="A50" s="42" t="s">
        <v>230</v>
      </c>
      <c r="B50" s="42"/>
      <c r="C50" s="41" t="s">
        <v>229</v>
      </c>
      <c r="D50" s="41"/>
    </row>
    <row r="51" spans="1:5" ht="17.25" customHeight="1" x14ac:dyDescent="0.2">
      <c r="C51" s="41" t="s">
        <v>15</v>
      </c>
      <c r="D51" s="41"/>
    </row>
    <row r="52" spans="1:5" ht="9" customHeight="1" x14ac:dyDescent="0.2">
      <c r="A52" s="40"/>
      <c r="B52" s="40"/>
      <c r="C52" s="41"/>
      <c r="D52" s="41"/>
      <c r="E52" s="43"/>
    </row>
    <row r="53" spans="1:5" ht="18" x14ac:dyDescent="0.25">
      <c r="E53" s="44" t="s">
        <v>234</v>
      </c>
    </row>
    <row r="54" spans="1:5" x14ac:dyDescent="0.2">
      <c r="A54" s="40" t="s">
        <v>16</v>
      </c>
      <c r="B54" s="40"/>
    </row>
  </sheetData>
  <sheetProtection password="EF32" sheet="1" objects="1" scenarios="1"/>
  <mergeCells count="4">
    <mergeCell ref="A13:E13"/>
    <mergeCell ref="A15:E15"/>
    <mergeCell ref="A16:C16"/>
    <mergeCell ref="A33:E33"/>
  </mergeCells>
  <conditionalFormatting sqref="E18:E19">
    <cfRule type="expression" dxfId="16" priority="14" stopIfTrue="1">
      <formula>$C18&lt;&gt;0</formula>
    </cfRule>
  </conditionalFormatting>
  <conditionalFormatting sqref="E20:E21 E24:E25">
    <cfRule type="expression" dxfId="15" priority="15" stopIfTrue="1">
      <formula>C20&lt;&gt;0</formula>
    </cfRule>
  </conditionalFormatting>
  <conditionalFormatting sqref="E31">
    <cfRule type="expression" dxfId="14" priority="5" stopIfTrue="1">
      <formula>E31&gt;E23</formula>
    </cfRule>
    <cfRule type="expression" dxfId="13" priority="11" stopIfTrue="1">
      <formula>E31&lt;0</formula>
    </cfRule>
  </conditionalFormatting>
  <conditionalFormatting sqref="C32:D32">
    <cfRule type="expression" dxfId="12" priority="12" stopIfTrue="1">
      <formula>($E$29+#REF!+$E$31)&gt;$E$20</formula>
    </cfRule>
  </conditionalFormatting>
  <conditionalFormatting sqref="E22">
    <cfRule type="expression" dxfId="11" priority="10" stopIfTrue="1">
      <formula>$C22&lt;&gt;0</formula>
    </cfRule>
  </conditionalFormatting>
  <conditionalFormatting sqref="E23">
    <cfRule type="expression" dxfId="10" priority="9" stopIfTrue="1">
      <formula>$C23&lt;&gt;0</formula>
    </cfRule>
  </conditionalFormatting>
  <conditionalFormatting sqref="E10">
    <cfRule type="cellIs" dxfId="9" priority="2" operator="greaterThan">
      <formula>"""'66049"""</formula>
    </cfRule>
    <cfRule type="expression" dxfId="8" priority="1">
      <formula>$C$10&gt;"'66049"</formula>
    </cfRule>
  </conditionalFormatting>
  <dataValidations count="1">
    <dataValidation type="list" allowBlank="1" showInputMessage="1" showErrorMessage="1" sqref="C10">
      <formula1>Partb</formula1>
    </dataValidation>
  </dataValidations>
  <printOptions horizontalCentered="1"/>
  <pageMargins left="0.25" right="0.25" top="0.25" bottom="0.25" header="0" footer="0"/>
  <pageSetup scale="64" orientation="portrait" r:id="rId1"/>
  <headerFooter alignWithMargins="0"/>
  <rowBreaks count="1" manualBreakCount="1">
    <brk id="69" max="6553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 tint="0.59999389629810485"/>
    <pageSetUpPr fitToPage="1"/>
  </sheetPr>
  <dimension ref="A4:E54"/>
  <sheetViews>
    <sheetView showGridLines="0" showOutlineSymbols="0" zoomScaleNormal="100" workbookViewId="0">
      <selection activeCell="C11" sqref="C11"/>
    </sheetView>
  </sheetViews>
  <sheetFormatPr defaultRowHeight="15" x14ac:dyDescent="0.2"/>
  <cols>
    <col min="1" max="1" width="37.5546875" style="1" customWidth="1"/>
    <col min="2" max="2" width="10.44140625" style="1" customWidth="1"/>
    <col min="3" max="3" width="37" style="1" customWidth="1"/>
    <col min="4" max="4" width="10.44140625" style="1" bestFit="1" customWidth="1"/>
    <col min="5" max="5" width="37.5546875" style="1" customWidth="1"/>
    <col min="6" max="6" width="11.44140625" style="1" customWidth="1"/>
    <col min="7" max="16384" width="8.88671875" style="1"/>
  </cols>
  <sheetData>
    <row r="4" spans="1:5" x14ac:dyDescent="0.2">
      <c r="C4" s="2" t="s">
        <v>24</v>
      </c>
      <c r="D4" s="2"/>
      <c r="E4" s="3"/>
    </row>
    <row r="5" spans="1:5" x14ac:dyDescent="0.2">
      <c r="E5" s="3"/>
    </row>
    <row r="6" spans="1:5" ht="18" x14ac:dyDescent="0.25">
      <c r="C6" s="4" t="s">
        <v>19</v>
      </c>
      <c r="D6" s="4"/>
      <c r="E6" s="3"/>
    </row>
    <row r="7" spans="1:5" ht="18" x14ac:dyDescent="0.25">
      <c r="C7" s="4" t="s">
        <v>25</v>
      </c>
      <c r="D7" s="4"/>
      <c r="E7" s="3"/>
    </row>
    <row r="8" spans="1:5" ht="18" x14ac:dyDescent="0.25">
      <c r="C8" s="5" t="s">
        <v>17</v>
      </c>
      <c r="D8" s="5"/>
      <c r="E8" s="3"/>
    </row>
    <row r="9" spans="1:5" ht="17.25" customHeight="1" x14ac:dyDescent="0.35">
      <c r="C9" s="6"/>
      <c r="D9" s="6"/>
    </row>
    <row r="10" spans="1:5" ht="18.75" customHeight="1" x14ac:dyDescent="0.25">
      <c r="C10" s="45" t="s">
        <v>104</v>
      </c>
      <c r="D10" s="85" t="str">
        <f>IF(C10&gt;"'66049","IT Number:"," ")</f>
        <v>IT Number:</v>
      </c>
      <c r="E10" s="97"/>
    </row>
    <row r="11" spans="1:5" ht="18.75" customHeight="1" x14ac:dyDescent="0.25">
      <c r="A11" s="7"/>
      <c r="B11" s="7"/>
      <c r="C11" s="8" t="str">
        <f>VLOOKUP($C$10,'PostToWeb Preschool'!$A:$C,2,FALSE)</f>
        <v>Colorado School for the Deaf and the Blind</v>
      </c>
      <c r="D11" s="8"/>
    </row>
    <row r="12" spans="1:5" ht="18.75" customHeight="1" x14ac:dyDescent="0.25">
      <c r="C12" s="8">
        <f>VLOOKUP($C$10,'PostToWeb Preschool'!$A:$C,3,FALSE)</f>
        <v>0</v>
      </c>
      <c r="D12" s="8"/>
    </row>
    <row r="13" spans="1:5" s="9" customFormat="1" ht="54" customHeight="1" x14ac:dyDescent="0.2">
      <c r="A13" s="120" t="s">
        <v>18</v>
      </c>
      <c r="B13" s="120"/>
      <c r="C13" s="120"/>
      <c r="D13" s="120"/>
      <c r="E13" s="120"/>
    </row>
    <row r="14" spans="1:5" ht="10.5" customHeight="1" x14ac:dyDescent="0.2">
      <c r="A14" s="10"/>
      <c r="B14" s="10"/>
    </row>
    <row r="15" spans="1:5" ht="66.75" customHeight="1" x14ac:dyDescent="0.2">
      <c r="A15" s="121" t="s">
        <v>2</v>
      </c>
      <c r="B15" s="121"/>
      <c r="C15" s="121"/>
      <c r="D15" s="121"/>
      <c r="E15" s="121"/>
    </row>
    <row r="16" spans="1:5" ht="27.75" customHeight="1" x14ac:dyDescent="0.2">
      <c r="A16" s="122" t="s">
        <v>3</v>
      </c>
      <c r="B16" s="123"/>
      <c r="C16" s="123"/>
      <c r="D16" s="83"/>
      <c r="E16" s="11"/>
    </row>
    <row r="17" spans="1:5" ht="16.5" customHeight="1" x14ac:dyDescent="0.2">
      <c r="A17" s="12"/>
      <c r="B17" s="86"/>
      <c r="C17" s="56"/>
      <c r="D17" s="56"/>
      <c r="E17" s="14" t="s">
        <v>4</v>
      </c>
    </row>
    <row r="18" spans="1:5" ht="20.100000000000001" customHeight="1" x14ac:dyDescent="0.55000000000000004">
      <c r="A18" s="12" t="s">
        <v>235</v>
      </c>
      <c r="B18" s="87"/>
      <c r="C18" s="18"/>
      <c r="D18" s="18"/>
      <c r="E18" s="16">
        <f>SUMIF('PostToWeb Preschool'!$A:$A,'IDEA Preschool'!$C$10,'PostToWeb Preschool'!$D:$D)</f>
        <v>10742.607520198546</v>
      </c>
    </row>
    <row r="19" spans="1:5" ht="20.100000000000001" customHeight="1" x14ac:dyDescent="0.55000000000000004">
      <c r="A19" s="15" t="s">
        <v>6</v>
      </c>
      <c r="B19" s="87"/>
      <c r="C19" s="18"/>
      <c r="D19" s="18"/>
      <c r="E19" s="16">
        <f>SUMIF('PostToWeb Preschool'!$A:$A,'IDEA Preschool'!$C$10,'PostToWeb Preschool'!$E:$E)</f>
        <v>9067</v>
      </c>
    </row>
    <row r="20" spans="1:5" ht="20.100000000000001" customHeight="1" x14ac:dyDescent="0.55000000000000004">
      <c r="A20" s="17" t="s">
        <v>23</v>
      </c>
      <c r="B20" s="88"/>
      <c r="C20" s="18"/>
      <c r="D20" s="18"/>
      <c r="E20" s="16">
        <f>IF(C18&gt;0,C18,E18)+IF(C19&gt;0,C19,E19)</f>
        <v>19809.607520198544</v>
      </c>
    </row>
    <row r="21" spans="1:5" ht="20.100000000000001" customHeight="1" x14ac:dyDescent="0.55000000000000004">
      <c r="A21" s="46"/>
      <c r="B21" s="89"/>
      <c r="C21" s="47"/>
      <c r="D21" s="47"/>
      <c r="E21" s="48"/>
    </row>
    <row r="22" spans="1:5" ht="20.100000000000001" customHeight="1" x14ac:dyDescent="0.55000000000000004">
      <c r="A22" s="17" t="s">
        <v>27</v>
      </c>
      <c r="B22" s="88"/>
      <c r="C22" s="18"/>
      <c r="D22" s="18"/>
      <c r="E22" s="16">
        <f>SUMIF('PostToWeb Preschool'!$A:$A,'IDEA Preschool'!$C$10,'PostToWeb Preschool'!$G:$G)</f>
        <v>11914</v>
      </c>
    </row>
    <row r="23" spans="1:5" ht="20.100000000000001" customHeight="1" x14ac:dyDescent="0.55000000000000004">
      <c r="A23" s="17" t="s">
        <v>223</v>
      </c>
      <c r="B23" s="88"/>
      <c r="C23" s="18"/>
      <c r="D23" s="18"/>
      <c r="E23" s="16">
        <f>SUMIF('PostToWeb Preschool'!$A:$A,'IDEA Preschool'!$C$10,'PostToWeb Preschool'!$H:$H)</f>
        <v>11914</v>
      </c>
    </row>
    <row r="24" spans="1:5" ht="20.100000000000001" customHeight="1" x14ac:dyDescent="0.55000000000000004">
      <c r="A24" s="17" t="s">
        <v>224</v>
      </c>
      <c r="B24" s="88"/>
      <c r="C24" s="18"/>
      <c r="D24" s="18"/>
      <c r="E24" s="16">
        <f>E22-E23</f>
        <v>0</v>
      </c>
    </row>
    <row r="25" spans="1:5" ht="20.100000000000001" customHeight="1" x14ac:dyDescent="0.55000000000000004">
      <c r="A25" s="17" t="s">
        <v>225</v>
      </c>
      <c r="B25" s="88"/>
      <c r="C25" s="18"/>
      <c r="D25" s="18"/>
      <c r="E25" s="16">
        <f>E20-(E23+E24)</f>
        <v>7895.6075201985441</v>
      </c>
    </row>
    <row r="26" spans="1:5" ht="20.100000000000001" customHeight="1" thickBot="1" x14ac:dyDescent="0.3">
      <c r="A26" s="49"/>
      <c r="B26" s="90"/>
      <c r="C26" s="53"/>
      <c r="D26" s="53"/>
      <c r="E26" s="50"/>
    </row>
    <row r="27" spans="1:5" ht="20.100000000000001" customHeight="1" thickBot="1" x14ac:dyDescent="0.3">
      <c r="A27" s="12" t="s">
        <v>226</v>
      </c>
      <c r="B27" s="86"/>
      <c r="C27" s="54"/>
      <c r="D27" s="54"/>
      <c r="E27" s="20"/>
    </row>
    <row r="28" spans="1:5" ht="15" customHeight="1" thickBot="1" x14ac:dyDescent="0.3">
      <c r="A28" s="12"/>
      <c r="B28" s="86"/>
      <c r="C28" s="54"/>
      <c r="D28" s="54"/>
      <c r="E28" s="19"/>
    </row>
    <row r="29" spans="1:5" ht="20.100000000000001" customHeight="1" thickBot="1" x14ac:dyDescent="0.3">
      <c r="A29" s="12" t="s">
        <v>227</v>
      </c>
      <c r="B29" s="86"/>
      <c r="C29" s="54"/>
      <c r="D29" s="54"/>
      <c r="E29" s="20"/>
    </row>
    <row r="30" spans="1:5" ht="15" customHeight="1" thickBot="1" x14ac:dyDescent="0.3">
      <c r="A30" s="12"/>
      <c r="B30" s="86"/>
      <c r="C30" s="54"/>
      <c r="D30" s="54"/>
      <c r="E30" s="19"/>
    </row>
    <row r="31" spans="1:5" s="21" customFormat="1" ht="19.5" customHeight="1" thickBot="1" x14ac:dyDescent="0.3">
      <c r="A31" s="12" t="s">
        <v>228</v>
      </c>
      <c r="B31" s="86"/>
      <c r="C31" s="55"/>
      <c r="D31" s="55"/>
      <c r="E31" s="82">
        <f>IF(E27&gt;E23,"Expenditures Greater than Approved Budget",E27-E29)</f>
        <v>0</v>
      </c>
    </row>
    <row r="32" spans="1:5" ht="17.25" customHeight="1" x14ac:dyDescent="0.2">
      <c r="C32" s="22" t="s">
        <v>7</v>
      </c>
      <c r="D32" s="22"/>
      <c r="E32" s="23"/>
    </row>
    <row r="33" spans="1:5" ht="24.75" customHeight="1" x14ac:dyDescent="0.2">
      <c r="A33" s="122" t="s">
        <v>8</v>
      </c>
      <c r="B33" s="123"/>
      <c r="C33" s="123"/>
      <c r="D33" s="123"/>
      <c r="E33" s="124"/>
    </row>
    <row r="34" spans="1:5" ht="15" customHeight="1" x14ac:dyDescent="0.2">
      <c r="A34" s="24"/>
      <c r="B34" s="25"/>
      <c r="C34" s="25"/>
      <c r="D34" s="25"/>
      <c r="E34" s="14"/>
    </row>
    <row r="35" spans="1:5" ht="15.75" x14ac:dyDescent="0.25">
      <c r="A35" s="51" t="s">
        <v>26</v>
      </c>
      <c r="B35" s="91"/>
      <c r="E35" s="26"/>
    </row>
    <row r="36" spans="1:5" ht="15.75" x14ac:dyDescent="0.25">
      <c r="A36" s="52" t="s">
        <v>9</v>
      </c>
      <c r="B36" s="92"/>
      <c r="E36" s="26"/>
    </row>
    <row r="37" spans="1:5" ht="27" customHeight="1" x14ac:dyDescent="0.2">
      <c r="A37" s="27"/>
      <c r="E37" s="26"/>
    </row>
    <row r="38" spans="1:5" ht="24" customHeight="1" thickBot="1" x14ac:dyDescent="0.3">
      <c r="A38" s="28"/>
      <c r="B38" s="93"/>
      <c r="C38" s="29"/>
      <c r="D38" s="34"/>
      <c r="E38" s="30"/>
    </row>
    <row r="39" spans="1:5" x14ac:dyDescent="0.2">
      <c r="A39" s="31" t="s">
        <v>10</v>
      </c>
      <c r="B39" s="94"/>
      <c r="E39" s="32" t="s">
        <v>11</v>
      </c>
    </row>
    <row r="40" spans="1:5" x14ac:dyDescent="0.2">
      <c r="A40" s="27"/>
      <c r="E40" s="26"/>
    </row>
    <row r="41" spans="1:5" ht="20.25" customHeight="1" thickBot="1" x14ac:dyDescent="0.3">
      <c r="A41" s="33"/>
      <c r="B41" s="95"/>
      <c r="C41" s="34"/>
      <c r="E41" s="26"/>
    </row>
    <row r="42" spans="1:5" x14ac:dyDescent="0.2">
      <c r="A42" s="35" t="s">
        <v>12</v>
      </c>
      <c r="B42" s="96"/>
      <c r="E42" s="36"/>
    </row>
    <row r="43" spans="1:5" x14ac:dyDescent="0.2">
      <c r="A43" s="27"/>
      <c r="E43" s="26"/>
    </row>
    <row r="44" spans="1:5" ht="21" customHeight="1" thickBot="1" x14ac:dyDescent="0.3">
      <c r="A44" s="33"/>
      <c r="B44" s="95"/>
      <c r="C44" s="29"/>
      <c r="D44" s="34"/>
      <c r="E44" s="37"/>
    </row>
    <row r="45" spans="1:5" x14ac:dyDescent="0.2">
      <c r="A45" s="31" t="s">
        <v>13</v>
      </c>
      <c r="B45" s="94"/>
      <c r="E45" s="32" t="s">
        <v>14</v>
      </c>
    </row>
    <row r="46" spans="1:5" x14ac:dyDescent="0.2">
      <c r="A46" s="38"/>
      <c r="B46" s="39"/>
      <c r="C46" s="39"/>
      <c r="D46" s="39"/>
      <c r="E46" s="23"/>
    </row>
    <row r="47" spans="1:5" ht="14.1" customHeight="1" x14ac:dyDescent="0.2">
      <c r="A47" s="40"/>
      <c r="B47" s="40"/>
      <c r="C47" s="41"/>
      <c r="D47" s="41"/>
    </row>
    <row r="48" spans="1:5" ht="14.1" customHeight="1" x14ac:dyDescent="0.2">
      <c r="A48" s="40" t="s">
        <v>236</v>
      </c>
      <c r="B48" s="40"/>
      <c r="C48" s="41" t="s">
        <v>0</v>
      </c>
      <c r="D48" s="41"/>
    </row>
    <row r="49" spans="1:5" ht="14.1" customHeight="1" x14ac:dyDescent="0.2">
      <c r="A49" s="40"/>
      <c r="B49" s="40"/>
      <c r="C49" s="41" t="s">
        <v>1</v>
      </c>
      <c r="D49" s="41"/>
    </row>
    <row r="50" spans="1:5" ht="18" x14ac:dyDescent="0.25">
      <c r="A50" s="42" t="s">
        <v>230</v>
      </c>
      <c r="B50" s="42"/>
      <c r="C50" s="41" t="s">
        <v>229</v>
      </c>
      <c r="D50" s="41"/>
    </row>
    <row r="51" spans="1:5" ht="17.25" customHeight="1" x14ac:dyDescent="0.2">
      <c r="C51" s="41" t="s">
        <v>15</v>
      </c>
      <c r="D51" s="41"/>
    </row>
    <row r="52" spans="1:5" ht="9" customHeight="1" x14ac:dyDescent="0.2">
      <c r="A52" s="40"/>
      <c r="B52" s="40"/>
      <c r="C52" s="41"/>
      <c r="D52" s="41"/>
      <c r="E52" s="43"/>
    </row>
    <row r="53" spans="1:5" ht="18" x14ac:dyDescent="0.25">
      <c r="E53" s="44" t="s">
        <v>234</v>
      </c>
    </row>
    <row r="54" spans="1:5" x14ac:dyDescent="0.2">
      <c r="A54" s="40" t="s">
        <v>16</v>
      </c>
      <c r="B54" s="40"/>
    </row>
  </sheetData>
  <sheetProtection password="EF32" sheet="1" objects="1" scenarios="1"/>
  <mergeCells count="4">
    <mergeCell ref="A13:E13"/>
    <mergeCell ref="A15:E15"/>
    <mergeCell ref="A16:C16"/>
    <mergeCell ref="A33:E33"/>
  </mergeCells>
  <conditionalFormatting sqref="E20:E21 E24:E25">
    <cfRule type="expression" dxfId="7" priority="14" stopIfTrue="1">
      <formula>C20&lt;&gt;0</formula>
    </cfRule>
  </conditionalFormatting>
  <conditionalFormatting sqref="C32:D32">
    <cfRule type="expression" dxfId="6" priority="11" stopIfTrue="1">
      <formula>($E$29+#REF!+$E$31)&gt;$E$20</formula>
    </cfRule>
  </conditionalFormatting>
  <conditionalFormatting sqref="E18:E19">
    <cfRule type="expression" dxfId="5" priority="9" stopIfTrue="1">
      <formula>$C18&lt;&gt;0</formula>
    </cfRule>
  </conditionalFormatting>
  <conditionalFormatting sqref="E22">
    <cfRule type="expression" dxfId="4" priority="8" stopIfTrue="1">
      <formula>$C22&lt;&gt;0</formula>
    </cfRule>
  </conditionalFormatting>
  <conditionalFormatting sqref="E23">
    <cfRule type="expression" dxfId="3" priority="7" stopIfTrue="1">
      <formula>$C23&lt;&gt;0</formula>
    </cfRule>
  </conditionalFormatting>
  <conditionalFormatting sqref="E31">
    <cfRule type="expression" dxfId="2" priority="5">
      <formula>E31&gt;E23</formula>
    </cfRule>
    <cfRule type="expression" dxfId="1" priority="6" stopIfTrue="1">
      <formula>E31&lt;0</formula>
    </cfRule>
  </conditionalFormatting>
  <conditionalFormatting sqref="E10">
    <cfRule type="expression" dxfId="0" priority="1">
      <formula>$C$10&gt;"'66049"</formula>
    </cfRule>
  </conditionalFormatting>
  <dataValidations count="1">
    <dataValidation type="list" allowBlank="1" showInputMessage="1" showErrorMessage="1" sqref="C10">
      <formula1>Preschool</formula1>
    </dataValidation>
  </dataValidations>
  <printOptions horizontalCentered="1"/>
  <pageMargins left="0.25" right="0.25" top="0.25" bottom="0.25" header="0" footer="0"/>
  <pageSetup scale="64" orientation="portrait" r:id="rId1"/>
  <headerFooter alignWithMargins="0"/>
  <rowBreaks count="1" manualBreakCount="1">
    <brk id="69" max="65535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3"/>
  <sheetViews>
    <sheetView zoomScale="85" zoomScaleNormal="85"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H63" sqref="H63"/>
    </sheetView>
  </sheetViews>
  <sheetFormatPr defaultRowHeight="15" x14ac:dyDescent="0.2"/>
  <cols>
    <col min="1" max="1" width="9.21875" bestFit="1" customWidth="1"/>
    <col min="2" max="2" width="41.5546875" bestFit="1" customWidth="1"/>
    <col min="3" max="3" width="19.109375" bestFit="1" customWidth="1"/>
    <col min="4" max="4" width="13.88671875" bestFit="1" customWidth="1"/>
    <col min="5" max="5" width="12.6640625" bestFit="1" customWidth="1"/>
    <col min="6" max="8" width="13.88671875" bestFit="1" customWidth="1"/>
    <col min="9" max="9" width="11.6640625" bestFit="1" customWidth="1"/>
    <col min="10" max="10" width="12.77734375" bestFit="1" customWidth="1"/>
  </cols>
  <sheetData>
    <row r="1" spans="1:10" ht="15.75" x14ac:dyDescent="0.25">
      <c r="A1" s="57"/>
      <c r="B1" s="58"/>
      <c r="C1" s="79"/>
      <c r="D1" s="98" t="s">
        <v>28</v>
      </c>
      <c r="E1" s="98" t="s">
        <v>233</v>
      </c>
      <c r="F1" s="98" t="s">
        <v>29</v>
      </c>
      <c r="G1" s="99" t="s">
        <v>30</v>
      </c>
      <c r="H1" s="98" t="s">
        <v>31</v>
      </c>
      <c r="I1" s="98" t="s">
        <v>31</v>
      </c>
      <c r="J1" s="98" t="s">
        <v>32</v>
      </c>
    </row>
    <row r="2" spans="1:10" ht="15.75" x14ac:dyDescent="0.25">
      <c r="A2" s="57"/>
      <c r="B2" s="58"/>
      <c r="C2" s="79"/>
      <c r="D2" s="98" t="s">
        <v>33</v>
      </c>
      <c r="E2" s="98" t="s">
        <v>34</v>
      </c>
      <c r="F2" s="98" t="s">
        <v>35</v>
      </c>
      <c r="G2" s="99" t="s">
        <v>36</v>
      </c>
      <c r="H2" s="98" t="s">
        <v>37</v>
      </c>
      <c r="I2" s="98" t="s">
        <v>38</v>
      </c>
      <c r="J2" s="98" t="s">
        <v>39</v>
      </c>
    </row>
    <row r="3" spans="1:10" ht="15.75" x14ac:dyDescent="0.25">
      <c r="A3" s="57"/>
      <c r="B3" s="58"/>
      <c r="C3" s="79"/>
      <c r="D3" s="100"/>
      <c r="E3" s="101">
        <v>41912</v>
      </c>
      <c r="F3" s="101" t="s">
        <v>39</v>
      </c>
      <c r="G3" s="99" t="s">
        <v>40</v>
      </c>
      <c r="H3" s="98" t="s">
        <v>40</v>
      </c>
      <c r="I3" s="98" t="s">
        <v>39</v>
      </c>
      <c r="J3" s="98" t="s">
        <v>41</v>
      </c>
    </row>
    <row r="4" spans="1:10" ht="15.75" x14ac:dyDescent="0.25">
      <c r="A4" s="65" t="s">
        <v>42</v>
      </c>
      <c r="B4" s="100" t="s">
        <v>43</v>
      </c>
      <c r="C4" s="100" t="s">
        <v>222</v>
      </c>
      <c r="D4" s="79"/>
      <c r="E4" s="66"/>
      <c r="F4" s="66"/>
      <c r="G4" s="66"/>
      <c r="H4" s="66"/>
      <c r="I4" s="66"/>
      <c r="J4" s="66"/>
    </row>
    <row r="5" spans="1:10" x14ac:dyDescent="0.2">
      <c r="A5" s="104" t="s">
        <v>21</v>
      </c>
      <c r="B5" s="66" t="s">
        <v>22</v>
      </c>
      <c r="C5" s="66" t="s">
        <v>113</v>
      </c>
      <c r="D5" s="111">
        <v>1275300</v>
      </c>
      <c r="E5" s="111">
        <v>259224</v>
      </c>
      <c r="F5" s="111">
        <f>SUM(D5:E5)</f>
        <v>1534524</v>
      </c>
      <c r="G5" s="112">
        <v>1329176</v>
      </c>
      <c r="H5" s="112">
        <v>1329176</v>
      </c>
      <c r="I5" s="112">
        <f t="shared" ref="I5:I36" si="0">SUM(G5-H5)</f>
        <v>0</v>
      </c>
      <c r="J5" s="112">
        <f>SUM(F5-H5)-I5</f>
        <v>205348</v>
      </c>
    </row>
    <row r="6" spans="1:10" x14ac:dyDescent="0.2">
      <c r="A6" s="104" t="s">
        <v>44</v>
      </c>
      <c r="B6" s="66" t="s">
        <v>114</v>
      </c>
      <c r="C6" s="66" t="s">
        <v>115</v>
      </c>
      <c r="D6" s="111">
        <v>6226179</v>
      </c>
      <c r="E6" s="111">
        <v>297110</v>
      </c>
      <c r="F6" s="111">
        <f t="shared" ref="F6:F36" si="1">SUM(D6:E6)</f>
        <v>6523289</v>
      </c>
      <c r="G6" s="112">
        <v>6158146</v>
      </c>
      <c r="H6" s="112">
        <v>6158146</v>
      </c>
      <c r="I6" s="112">
        <f t="shared" si="0"/>
        <v>0</v>
      </c>
      <c r="J6" s="112">
        <f t="shared" ref="J6:J36" si="2">SUM(F6-H6)-I6</f>
        <v>365143</v>
      </c>
    </row>
    <row r="7" spans="1:10" x14ac:dyDescent="0.2">
      <c r="A7" s="103" t="s">
        <v>45</v>
      </c>
      <c r="B7" s="66" t="s">
        <v>116</v>
      </c>
      <c r="C7" s="66" t="s">
        <v>117</v>
      </c>
      <c r="D7" s="111">
        <v>1332612</v>
      </c>
      <c r="E7" s="111">
        <v>170323</v>
      </c>
      <c r="F7" s="111">
        <f t="shared" si="1"/>
        <v>1502935</v>
      </c>
      <c r="G7" s="112">
        <v>1422844</v>
      </c>
      <c r="H7" s="112">
        <v>1422844</v>
      </c>
      <c r="I7" s="112">
        <f t="shared" si="0"/>
        <v>0</v>
      </c>
      <c r="J7" s="112">
        <f t="shared" si="2"/>
        <v>80091</v>
      </c>
    </row>
    <row r="8" spans="1:10" x14ac:dyDescent="0.2">
      <c r="A8" s="106" t="s">
        <v>46</v>
      </c>
      <c r="B8" s="66" t="s">
        <v>118</v>
      </c>
      <c r="C8" s="66" t="s">
        <v>119</v>
      </c>
      <c r="D8" s="111">
        <v>2045074</v>
      </c>
      <c r="E8" s="111">
        <v>52627</v>
      </c>
      <c r="F8" s="111">
        <f t="shared" si="1"/>
        <v>2097701</v>
      </c>
      <c r="G8" s="112">
        <v>1745687</v>
      </c>
      <c r="H8" s="112">
        <v>1720136</v>
      </c>
      <c r="I8" s="112">
        <f t="shared" si="0"/>
        <v>25551</v>
      </c>
      <c r="J8" s="112">
        <f t="shared" si="2"/>
        <v>352014</v>
      </c>
    </row>
    <row r="9" spans="1:10" x14ac:dyDescent="0.2">
      <c r="A9" s="106" t="s">
        <v>47</v>
      </c>
      <c r="B9" s="66" t="s">
        <v>120</v>
      </c>
      <c r="C9" s="66" t="s">
        <v>121</v>
      </c>
      <c r="D9" s="118">
        <v>1893148</v>
      </c>
      <c r="E9" s="118">
        <v>302001</v>
      </c>
      <c r="F9" s="118">
        <f t="shared" si="1"/>
        <v>2195149</v>
      </c>
      <c r="G9" s="119">
        <v>2195146</v>
      </c>
      <c r="H9" s="119">
        <v>1949424</v>
      </c>
      <c r="I9" s="119">
        <f t="shared" si="0"/>
        <v>245722</v>
      </c>
      <c r="J9" s="119">
        <f t="shared" si="2"/>
        <v>3</v>
      </c>
    </row>
    <row r="10" spans="1:10" x14ac:dyDescent="0.2">
      <c r="A10" s="106" t="s">
        <v>48</v>
      </c>
      <c r="B10" s="66" t="s">
        <v>122</v>
      </c>
      <c r="C10" s="66" t="s">
        <v>123</v>
      </c>
      <c r="D10" s="118">
        <v>673059</v>
      </c>
      <c r="E10" s="118">
        <v>78545</v>
      </c>
      <c r="F10" s="118">
        <f t="shared" si="1"/>
        <v>751604</v>
      </c>
      <c r="G10" s="119">
        <v>751604</v>
      </c>
      <c r="H10" s="119">
        <v>703799</v>
      </c>
      <c r="I10" s="119">
        <f t="shared" si="0"/>
        <v>47805</v>
      </c>
      <c r="J10" s="119">
        <f t="shared" si="2"/>
        <v>0</v>
      </c>
    </row>
    <row r="11" spans="1:10" x14ac:dyDescent="0.2">
      <c r="A11" s="103" t="s">
        <v>49</v>
      </c>
      <c r="B11" s="66" t="s">
        <v>124</v>
      </c>
      <c r="C11" s="66" t="s">
        <v>125</v>
      </c>
      <c r="D11" s="111">
        <v>333532</v>
      </c>
      <c r="E11" s="111">
        <v>43263</v>
      </c>
      <c r="F11" s="111">
        <f t="shared" si="1"/>
        <v>376795</v>
      </c>
      <c r="G11" s="112">
        <v>355570</v>
      </c>
      <c r="H11" s="112">
        <v>355570</v>
      </c>
      <c r="I11" s="112">
        <f t="shared" si="0"/>
        <v>0</v>
      </c>
      <c r="J11" s="112">
        <f t="shared" si="2"/>
        <v>21225</v>
      </c>
    </row>
    <row r="12" spans="1:10" x14ac:dyDescent="0.2">
      <c r="A12" s="106" t="s">
        <v>50</v>
      </c>
      <c r="B12" s="66" t="s">
        <v>126</v>
      </c>
      <c r="C12" s="66" t="s">
        <v>127</v>
      </c>
      <c r="D12" s="111">
        <v>7973872</v>
      </c>
      <c r="E12" s="111">
        <v>1329638</v>
      </c>
      <c r="F12" s="111">
        <f t="shared" si="1"/>
        <v>9303510</v>
      </c>
      <c r="G12" s="112">
        <v>8512081</v>
      </c>
      <c r="H12" s="112">
        <v>8512081</v>
      </c>
      <c r="I12" s="112">
        <f t="shared" si="0"/>
        <v>0</v>
      </c>
      <c r="J12" s="112">
        <f t="shared" si="2"/>
        <v>791429</v>
      </c>
    </row>
    <row r="13" spans="1:10" x14ac:dyDescent="0.2">
      <c r="A13" s="106" t="s">
        <v>51</v>
      </c>
      <c r="B13" s="66" t="s">
        <v>128</v>
      </c>
      <c r="C13" s="66" t="s">
        <v>129</v>
      </c>
      <c r="D13" s="111">
        <v>2442707</v>
      </c>
      <c r="E13" s="111">
        <v>354696</v>
      </c>
      <c r="F13" s="111">
        <f t="shared" si="1"/>
        <v>2797403</v>
      </c>
      <c r="G13" s="112">
        <v>2778161</v>
      </c>
      <c r="H13" s="112">
        <v>2778161</v>
      </c>
      <c r="I13" s="112">
        <f t="shared" si="0"/>
        <v>0</v>
      </c>
      <c r="J13" s="112">
        <f t="shared" si="2"/>
        <v>19242</v>
      </c>
    </row>
    <row r="14" spans="1:10" x14ac:dyDescent="0.2">
      <c r="A14" s="106" t="s">
        <v>52</v>
      </c>
      <c r="B14" s="66" t="s">
        <v>130</v>
      </c>
      <c r="C14" s="66" t="s">
        <v>131</v>
      </c>
      <c r="D14" s="111">
        <v>6800654</v>
      </c>
      <c r="E14" s="111">
        <v>3342092</v>
      </c>
      <c r="F14" s="111">
        <f t="shared" si="1"/>
        <v>10142746</v>
      </c>
      <c r="G14" s="112">
        <v>8330458</v>
      </c>
      <c r="H14" s="112">
        <v>8224187</v>
      </c>
      <c r="I14" s="112">
        <f t="shared" si="0"/>
        <v>106271</v>
      </c>
      <c r="J14" s="112">
        <f t="shared" si="2"/>
        <v>1812288</v>
      </c>
    </row>
    <row r="15" spans="1:10" x14ac:dyDescent="0.2">
      <c r="A15" s="106" t="s">
        <v>53</v>
      </c>
      <c r="B15" s="66" t="s">
        <v>132</v>
      </c>
      <c r="C15" s="66" t="s">
        <v>133</v>
      </c>
      <c r="D15" s="111">
        <v>4067734</v>
      </c>
      <c r="E15" s="111">
        <v>1020242</v>
      </c>
      <c r="F15" s="111">
        <f t="shared" si="1"/>
        <v>5087976</v>
      </c>
      <c r="G15" s="112">
        <v>3801785</v>
      </c>
      <c r="H15" s="112">
        <v>3796793</v>
      </c>
      <c r="I15" s="112">
        <f t="shared" si="0"/>
        <v>4992</v>
      </c>
      <c r="J15" s="112">
        <f t="shared" si="2"/>
        <v>1286191</v>
      </c>
    </row>
    <row r="16" spans="1:10" x14ac:dyDescent="0.2">
      <c r="A16" s="110" t="s">
        <v>54</v>
      </c>
      <c r="B16" s="66" t="s">
        <v>134</v>
      </c>
      <c r="C16" s="66" t="s">
        <v>135</v>
      </c>
      <c r="D16" s="111">
        <v>4972918</v>
      </c>
      <c r="E16" s="111">
        <v>885282</v>
      </c>
      <c r="F16" s="111">
        <f t="shared" si="1"/>
        <v>5858200</v>
      </c>
      <c r="G16" s="112">
        <v>5287088</v>
      </c>
      <c r="H16" s="112">
        <v>5287088</v>
      </c>
      <c r="I16" s="112">
        <f t="shared" si="0"/>
        <v>0</v>
      </c>
      <c r="J16" s="112">
        <f t="shared" si="2"/>
        <v>571112</v>
      </c>
    </row>
    <row r="17" spans="1:10" x14ac:dyDescent="0.2">
      <c r="A17" s="106" t="s">
        <v>55</v>
      </c>
      <c r="B17" s="66" t="s">
        <v>136</v>
      </c>
      <c r="C17" s="66" t="s">
        <v>137</v>
      </c>
      <c r="D17" s="111">
        <v>856713</v>
      </c>
      <c r="E17" s="111">
        <v>338014</v>
      </c>
      <c r="F17" s="111">
        <f t="shared" si="1"/>
        <v>1194727</v>
      </c>
      <c r="G17" s="112">
        <v>877255</v>
      </c>
      <c r="H17" s="112">
        <v>877255</v>
      </c>
      <c r="I17" s="112">
        <f t="shared" si="0"/>
        <v>0</v>
      </c>
      <c r="J17" s="112">
        <f t="shared" si="2"/>
        <v>317472</v>
      </c>
    </row>
    <row r="18" spans="1:10" x14ac:dyDescent="0.2">
      <c r="A18" s="103" t="s">
        <v>56</v>
      </c>
      <c r="B18" s="66" t="s">
        <v>138</v>
      </c>
      <c r="C18" s="66" t="s">
        <v>139</v>
      </c>
      <c r="D18" s="111">
        <v>15007393</v>
      </c>
      <c r="E18" s="111">
        <v>6226422</v>
      </c>
      <c r="F18" s="111">
        <f t="shared" si="1"/>
        <v>21233815</v>
      </c>
      <c r="G18" s="112">
        <v>16070470</v>
      </c>
      <c r="H18" s="112">
        <v>15991504</v>
      </c>
      <c r="I18" s="112">
        <f t="shared" si="0"/>
        <v>78966</v>
      </c>
      <c r="J18" s="112">
        <f t="shared" si="2"/>
        <v>5163345</v>
      </c>
    </row>
    <row r="19" spans="1:10" x14ac:dyDescent="0.2">
      <c r="A19" s="106" t="s">
        <v>57</v>
      </c>
      <c r="B19" s="66" t="s">
        <v>140</v>
      </c>
      <c r="C19" s="66" t="s">
        <v>141</v>
      </c>
      <c r="D19" s="111">
        <v>7890565</v>
      </c>
      <c r="E19" s="111">
        <v>657767</v>
      </c>
      <c r="F19" s="111">
        <f t="shared" si="1"/>
        <v>8548332</v>
      </c>
      <c r="G19" s="112">
        <v>8548332</v>
      </c>
      <c r="H19" s="112">
        <v>8257090</v>
      </c>
      <c r="I19" s="112">
        <f t="shared" si="0"/>
        <v>291242</v>
      </c>
      <c r="J19" s="112">
        <f t="shared" si="2"/>
        <v>0</v>
      </c>
    </row>
    <row r="20" spans="1:10" x14ac:dyDescent="0.2">
      <c r="A20" s="117" t="s">
        <v>237</v>
      </c>
      <c r="B20" s="67" t="s">
        <v>58</v>
      </c>
      <c r="C20" s="66" t="s">
        <v>231</v>
      </c>
      <c r="D20" s="118">
        <v>1071814</v>
      </c>
      <c r="E20" s="118">
        <v>0</v>
      </c>
      <c r="F20" s="118">
        <f t="shared" si="1"/>
        <v>1071814</v>
      </c>
      <c r="G20" s="119">
        <v>1071814</v>
      </c>
      <c r="H20" s="119">
        <v>1071814</v>
      </c>
      <c r="I20" s="119">
        <f t="shared" si="0"/>
        <v>0</v>
      </c>
      <c r="J20" s="119">
        <f t="shared" si="2"/>
        <v>0</v>
      </c>
    </row>
    <row r="21" spans="1:10" x14ac:dyDescent="0.2">
      <c r="A21" s="105" t="s">
        <v>59</v>
      </c>
      <c r="B21" s="67" t="s">
        <v>142</v>
      </c>
      <c r="C21" s="66" t="s">
        <v>143</v>
      </c>
      <c r="D21" s="111">
        <v>407605</v>
      </c>
      <c r="E21" s="111">
        <v>0</v>
      </c>
      <c r="F21" s="111">
        <f t="shared" si="1"/>
        <v>407605</v>
      </c>
      <c r="G21" s="112">
        <v>400287</v>
      </c>
      <c r="H21" s="112">
        <v>400287</v>
      </c>
      <c r="I21" s="112">
        <f t="shared" si="0"/>
        <v>0</v>
      </c>
      <c r="J21" s="112">
        <f t="shared" si="2"/>
        <v>7318</v>
      </c>
    </row>
    <row r="22" spans="1:10" x14ac:dyDescent="0.2">
      <c r="A22" s="104" t="s">
        <v>60</v>
      </c>
      <c r="B22" s="66" t="s">
        <v>144</v>
      </c>
      <c r="C22" s="66" t="s">
        <v>145</v>
      </c>
      <c r="D22" s="111">
        <v>2053772</v>
      </c>
      <c r="E22" s="111">
        <v>68543</v>
      </c>
      <c r="F22" s="111">
        <f t="shared" si="1"/>
        <v>2122315</v>
      </c>
      <c r="G22" s="112">
        <v>2068736</v>
      </c>
      <c r="H22" s="112">
        <v>2068736</v>
      </c>
      <c r="I22" s="112">
        <f t="shared" si="0"/>
        <v>0</v>
      </c>
      <c r="J22" s="112">
        <f t="shared" si="2"/>
        <v>53579</v>
      </c>
    </row>
    <row r="23" spans="1:10" x14ac:dyDescent="0.2">
      <c r="A23" s="106" t="s">
        <v>61</v>
      </c>
      <c r="B23" s="66" t="s">
        <v>146</v>
      </c>
      <c r="C23" s="66" t="s">
        <v>147</v>
      </c>
      <c r="D23" s="111">
        <v>1540320</v>
      </c>
      <c r="E23" s="111">
        <v>517923</v>
      </c>
      <c r="F23" s="111">
        <f t="shared" si="1"/>
        <v>2058243</v>
      </c>
      <c r="G23" s="112">
        <v>1655030</v>
      </c>
      <c r="H23" s="112">
        <v>1649192</v>
      </c>
      <c r="I23" s="112">
        <f t="shared" si="0"/>
        <v>5838</v>
      </c>
      <c r="J23" s="112">
        <f t="shared" si="2"/>
        <v>403213</v>
      </c>
    </row>
    <row r="24" spans="1:10" x14ac:dyDescent="0.2">
      <c r="A24" s="106" t="s">
        <v>62</v>
      </c>
      <c r="B24" s="66" t="s">
        <v>148</v>
      </c>
      <c r="C24" s="66" t="s">
        <v>149</v>
      </c>
      <c r="D24" s="111">
        <v>1153928</v>
      </c>
      <c r="E24" s="111">
        <v>369</v>
      </c>
      <c r="F24" s="111">
        <f t="shared" si="1"/>
        <v>1154297</v>
      </c>
      <c r="G24" s="112">
        <v>1153929</v>
      </c>
      <c r="H24" s="112">
        <v>1153929</v>
      </c>
      <c r="I24" s="112">
        <f t="shared" si="0"/>
        <v>0</v>
      </c>
      <c r="J24" s="112">
        <f t="shared" si="2"/>
        <v>368</v>
      </c>
    </row>
    <row r="25" spans="1:10" x14ac:dyDescent="0.2">
      <c r="A25" s="106" t="s">
        <v>63</v>
      </c>
      <c r="B25" s="66" t="s">
        <v>150</v>
      </c>
      <c r="C25" s="66" t="s">
        <v>151</v>
      </c>
      <c r="D25" s="111">
        <v>5491985</v>
      </c>
      <c r="E25" s="111">
        <v>961031</v>
      </c>
      <c r="F25" s="111">
        <f t="shared" si="1"/>
        <v>6453016</v>
      </c>
      <c r="G25" s="112">
        <v>5234471</v>
      </c>
      <c r="H25" s="112">
        <v>5230237</v>
      </c>
      <c r="I25" s="112">
        <f t="shared" si="0"/>
        <v>4234</v>
      </c>
      <c r="J25" s="112">
        <f t="shared" si="2"/>
        <v>1218545</v>
      </c>
    </row>
    <row r="26" spans="1:10" x14ac:dyDescent="0.2">
      <c r="A26" s="106" t="s">
        <v>64</v>
      </c>
      <c r="B26" s="66" t="s">
        <v>152</v>
      </c>
      <c r="C26" s="66" t="s">
        <v>153</v>
      </c>
      <c r="D26" s="111">
        <v>633271</v>
      </c>
      <c r="E26" s="111">
        <v>223</v>
      </c>
      <c r="F26" s="111">
        <f t="shared" si="1"/>
        <v>633494</v>
      </c>
      <c r="G26" s="112">
        <v>633478</v>
      </c>
      <c r="H26" s="112">
        <v>633478</v>
      </c>
      <c r="I26" s="112">
        <f t="shared" si="0"/>
        <v>0</v>
      </c>
      <c r="J26" s="112">
        <f t="shared" si="2"/>
        <v>16</v>
      </c>
    </row>
    <row r="27" spans="1:10" x14ac:dyDescent="0.2">
      <c r="A27" s="106" t="s">
        <v>65</v>
      </c>
      <c r="B27" s="66" t="s">
        <v>154</v>
      </c>
      <c r="C27" s="66" t="s">
        <v>155</v>
      </c>
      <c r="D27" s="111">
        <v>3043421</v>
      </c>
      <c r="E27" s="111">
        <v>480682</v>
      </c>
      <c r="F27" s="111">
        <f t="shared" si="1"/>
        <v>3524103</v>
      </c>
      <c r="G27" s="112">
        <v>3027073</v>
      </c>
      <c r="H27" s="112">
        <v>3027073</v>
      </c>
      <c r="I27" s="112">
        <f t="shared" si="0"/>
        <v>0</v>
      </c>
      <c r="J27" s="112">
        <f t="shared" si="2"/>
        <v>497030</v>
      </c>
    </row>
    <row r="28" spans="1:10" x14ac:dyDescent="0.2">
      <c r="A28" s="103" t="s">
        <v>66</v>
      </c>
      <c r="B28" s="66" t="s">
        <v>156</v>
      </c>
      <c r="C28" s="66" t="s">
        <v>157</v>
      </c>
      <c r="D28" s="111">
        <v>822895</v>
      </c>
      <c r="E28" s="111">
        <v>64381</v>
      </c>
      <c r="F28" s="111">
        <f t="shared" si="1"/>
        <v>887276</v>
      </c>
      <c r="G28" s="112">
        <v>739954</v>
      </c>
      <c r="H28" s="112">
        <v>739954</v>
      </c>
      <c r="I28" s="112">
        <f t="shared" si="0"/>
        <v>0</v>
      </c>
      <c r="J28" s="112">
        <f t="shared" si="2"/>
        <v>147322</v>
      </c>
    </row>
    <row r="29" spans="1:10" x14ac:dyDescent="0.2">
      <c r="A29" s="106" t="s">
        <v>67</v>
      </c>
      <c r="B29" s="66" t="s">
        <v>158</v>
      </c>
      <c r="C29" s="66" t="s">
        <v>159</v>
      </c>
      <c r="D29" s="111">
        <v>2306591</v>
      </c>
      <c r="E29" s="111">
        <v>708</v>
      </c>
      <c r="F29" s="111">
        <f t="shared" si="1"/>
        <v>2307299</v>
      </c>
      <c r="G29" s="112">
        <v>2249668</v>
      </c>
      <c r="H29" s="112">
        <v>2245968</v>
      </c>
      <c r="I29" s="112">
        <f t="shared" si="0"/>
        <v>3700</v>
      </c>
      <c r="J29" s="112">
        <f t="shared" si="2"/>
        <v>57631</v>
      </c>
    </row>
    <row r="30" spans="1:10" x14ac:dyDescent="0.2">
      <c r="A30" s="106" t="s">
        <v>68</v>
      </c>
      <c r="B30" s="66" t="s">
        <v>69</v>
      </c>
      <c r="C30" s="66"/>
      <c r="D30" s="118">
        <v>780526</v>
      </c>
      <c r="E30" s="118">
        <v>0</v>
      </c>
      <c r="F30" s="118">
        <f t="shared" si="1"/>
        <v>780526</v>
      </c>
      <c r="G30" s="119">
        <v>780526</v>
      </c>
      <c r="H30" s="119">
        <v>780526</v>
      </c>
      <c r="I30" s="119">
        <f t="shared" si="0"/>
        <v>0</v>
      </c>
      <c r="J30" s="119">
        <f t="shared" si="2"/>
        <v>0</v>
      </c>
    </row>
    <row r="31" spans="1:10" x14ac:dyDescent="0.2">
      <c r="A31" s="106" t="s">
        <v>70</v>
      </c>
      <c r="B31" s="66" t="s">
        <v>160</v>
      </c>
      <c r="C31" s="66" t="s">
        <v>161</v>
      </c>
      <c r="D31" s="111">
        <v>812454</v>
      </c>
      <c r="E31" s="111">
        <v>54833</v>
      </c>
      <c r="F31" s="111">
        <f t="shared" si="1"/>
        <v>867287</v>
      </c>
      <c r="G31" s="112">
        <v>819267</v>
      </c>
      <c r="H31" s="112">
        <v>803616</v>
      </c>
      <c r="I31" s="112">
        <f t="shared" si="0"/>
        <v>15651</v>
      </c>
      <c r="J31" s="112">
        <f t="shared" si="2"/>
        <v>48020</v>
      </c>
    </row>
    <row r="32" spans="1:10" x14ac:dyDescent="0.2">
      <c r="A32" s="103" t="s">
        <v>71</v>
      </c>
      <c r="B32" s="66" t="s">
        <v>162</v>
      </c>
      <c r="C32" s="66" t="s">
        <v>163</v>
      </c>
      <c r="D32" s="111">
        <v>307974</v>
      </c>
      <c r="E32" s="111">
        <v>1305</v>
      </c>
      <c r="F32" s="111">
        <f t="shared" si="1"/>
        <v>309279</v>
      </c>
      <c r="G32" s="112">
        <v>309210</v>
      </c>
      <c r="H32" s="112">
        <v>309210</v>
      </c>
      <c r="I32" s="112">
        <f t="shared" si="0"/>
        <v>0</v>
      </c>
      <c r="J32" s="112">
        <f t="shared" si="2"/>
        <v>69</v>
      </c>
    </row>
    <row r="33" spans="1:10" x14ac:dyDescent="0.2">
      <c r="A33" s="106" t="s">
        <v>72</v>
      </c>
      <c r="B33" s="66" t="s">
        <v>164</v>
      </c>
      <c r="C33" s="66" t="s">
        <v>165</v>
      </c>
      <c r="D33" s="111">
        <v>13335412</v>
      </c>
      <c r="E33" s="111">
        <v>2498996</v>
      </c>
      <c r="F33" s="111">
        <f t="shared" si="1"/>
        <v>15834408</v>
      </c>
      <c r="G33" s="112">
        <v>14502934</v>
      </c>
      <c r="H33" s="112">
        <v>14502934</v>
      </c>
      <c r="I33" s="112">
        <f t="shared" si="0"/>
        <v>0</v>
      </c>
      <c r="J33" s="112">
        <f t="shared" si="2"/>
        <v>1331474</v>
      </c>
    </row>
    <row r="34" spans="1:10" x14ac:dyDescent="0.2">
      <c r="A34" s="106" t="s">
        <v>73</v>
      </c>
      <c r="B34" s="66" t="s">
        <v>166</v>
      </c>
      <c r="C34" s="66" t="s">
        <v>167</v>
      </c>
      <c r="D34" s="111">
        <v>4358645</v>
      </c>
      <c r="E34" s="111">
        <v>618154</v>
      </c>
      <c r="F34" s="111">
        <f t="shared" si="1"/>
        <v>4976799</v>
      </c>
      <c r="G34" s="112">
        <v>4303442</v>
      </c>
      <c r="H34" s="112">
        <v>4303442</v>
      </c>
      <c r="I34" s="112">
        <f t="shared" si="0"/>
        <v>0</v>
      </c>
      <c r="J34" s="112">
        <f t="shared" si="2"/>
        <v>673357</v>
      </c>
    </row>
    <row r="35" spans="1:10" x14ac:dyDescent="0.2">
      <c r="A35" s="106" t="s">
        <v>74</v>
      </c>
      <c r="B35" s="66" t="s">
        <v>168</v>
      </c>
      <c r="C35" s="66" t="s">
        <v>169</v>
      </c>
      <c r="D35" s="111">
        <v>2670698</v>
      </c>
      <c r="E35" s="111">
        <v>261037</v>
      </c>
      <c r="F35" s="111">
        <f t="shared" si="1"/>
        <v>2931735</v>
      </c>
      <c r="G35" s="112">
        <v>2519890</v>
      </c>
      <c r="H35" s="112">
        <v>2518657</v>
      </c>
      <c r="I35" s="112">
        <f t="shared" si="0"/>
        <v>1233</v>
      </c>
      <c r="J35" s="112">
        <f t="shared" si="2"/>
        <v>411845</v>
      </c>
    </row>
    <row r="36" spans="1:10" x14ac:dyDescent="0.2">
      <c r="A36" s="103" t="s">
        <v>75</v>
      </c>
      <c r="B36" s="66" t="s">
        <v>170</v>
      </c>
      <c r="C36" s="66" t="s">
        <v>171</v>
      </c>
      <c r="D36" s="111">
        <v>218737</v>
      </c>
      <c r="E36" s="111">
        <v>1865</v>
      </c>
      <c r="F36" s="111">
        <f t="shared" si="1"/>
        <v>220602</v>
      </c>
      <c r="G36" s="112">
        <v>220602</v>
      </c>
      <c r="H36" s="112">
        <v>198555</v>
      </c>
      <c r="I36" s="112">
        <f t="shared" si="0"/>
        <v>22047</v>
      </c>
      <c r="J36" s="112">
        <f t="shared" si="2"/>
        <v>0</v>
      </c>
    </row>
    <row r="37" spans="1:10" x14ac:dyDescent="0.2">
      <c r="A37" s="103" t="s">
        <v>76</v>
      </c>
      <c r="B37" s="66" t="s">
        <v>172</v>
      </c>
      <c r="C37" s="66" t="s">
        <v>173</v>
      </c>
      <c r="D37" s="111">
        <v>488833</v>
      </c>
      <c r="E37" s="111">
        <v>120617</v>
      </c>
      <c r="F37" s="111">
        <f t="shared" ref="F37:F66" si="3">SUM(D37:E37)</f>
        <v>609450</v>
      </c>
      <c r="G37" s="112">
        <v>488833</v>
      </c>
      <c r="H37" s="112">
        <v>394832</v>
      </c>
      <c r="I37" s="112">
        <f t="shared" ref="I37:I65" si="4">SUM(G37-H37)</f>
        <v>94001</v>
      </c>
      <c r="J37" s="112">
        <f t="shared" ref="J37:J66" si="5">SUM(F37-H37)-I37</f>
        <v>120617</v>
      </c>
    </row>
    <row r="38" spans="1:10" x14ac:dyDescent="0.2">
      <c r="A38" s="106" t="s">
        <v>77</v>
      </c>
      <c r="B38" s="66" t="s">
        <v>174</v>
      </c>
      <c r="C38" s="66" t="s">
        <v>175</v>
      </c>
      <c r="D38" s="111">
        <v>3804017</v>
      </c>
      <c r="E38" s="111">
        <v>432743</v>
      </c>
      <c r="F38" s="111">
        <f t="shared" si="3"/>
        <v>4236760</v>
      </c>
      <c r="G38" s="112">
        <v>4051520</v>
      </c>
      <c r="H38" s="112">
        <v>4051520</v>
      </c>
      <c r="I38" s="112">
        <f t="shared" si="4"/>
        <v>0</v>
      </c>
      <c r="J38" s="112">
        <f t="shared" si="5"/>
        <v>185240</v>
      </c>
    </row>
    <row r="39" spans="1:10" x14ac:dyDescent="0.2">
      <c r="A39" s="103" t="s">
        <v>78</v>
      </c>
      <c r="B39" s="66" t="s">
        <v>176</v>
      </c>
      <c r="C39" s="66" t="s">
        <v>177</v>
      </c>
      <c r="D39" s="114">
        <v>436241</v>
      </c>
      <c r="E39" s="114">
        <v>0</v>
      </c>
      <c r="F39" s="114">
        <f t="shared" si="3"/>
        <v>436241</v>
      </c>
      <c r="G39" s="115">
        <v>436241</v>
      </c>
      <c r="H39" s="115">
        <v>436241</v>
      </c>
      <c r="I39" s="115">
        <f t="shared" si="4"/>
        <v>0</v>
      </c>
      <c r="J39" s="115">
        <f t="shared" si="5"/>
        <v>0</v>
      </c>
    </row>
    <row r="40" spans="1:10" x14ac:dyDescent="0.2">
      <c r="A40" s="106" t="s">
        <v>79</v>
      </c>
      <c r="B40" s="66" t="s">
        <v>178</v>
      </c>
      <c r="C40" s="66" t="s">
        <v>179</v>
      </c>
      <c r="D40" s="111">
        <v>1029635</v>
      </c>
      <c r="E40" s="111">
        <v>992933</v>
      </c>
      <c r="F40" s="111">
        <f t="shared" si="3"/>
        <v>2022568</v>
      </c>
      <c r="G40" s="112">
        <v>1261771</v>
      </c>
      <c r="H40" s="112">
        <v>1173993</v>
      </c>
      <c r="I40" s="112">
        <f t="shared" si="4"/>
        <v>87778</v>
      </c>
      <c r="J40" s="112">
        <f t="shared" si="5"/>
        <v>760797</v>
      </c>
    </row>
    <row r="41" spans="1:10" x14ac:dyDescent="0.2">
      <c r="A41" s="106" t="s">
        <v>80</v>
      </c>
      <c r="B41" s="66" t="s">
        <v>180</v>
      </c>
      <c r="C41" s="66" t="s">
        <v>181</v>
      </c>
      <c r="D41" s="118">
        <v>580456</v>
      </c>
      <c r="E41" s="118">
        <v>137</v>
      </c>
      <c r="F41" s="118">
        <f t="shared" si="3"/>
        <v>580593</v>
      </c>
      <c r="G41" s="119">
        <v>580593</v>
      </c>
      <c r="H41" s="119">
        <v>580457</v>
      </c>
      <c r="I41" s="119">
        <f t="shared" si="4"/>
        <v>136</v>
      </c>
      <c r="J41" s="119">
        <f t="shared" si="5"/>
        <v>0</v>
      </c>
    </row>
    <row r="42" spans="1:10" x14ac:dyDescent="0.2">
      <c r="A42" s="103" t="s">
        <v>81</v>
      </c>
      <c r="B42" s="66" t="s">
        <v>182</v>
      </c>
      <c r="C42" s="66" t="s">
        <v>183</v>
      </c>
      <c r="D42" s="111">
        <v>3133258</v>
      </c>
      <c r="E42" s="111">
        <v>0</v>
      </c>
      <c r="F42" s="111">
        <f t="shared" si="3"/>
        <v>3133258</v>
      </c>
      <c r="G42" s="112">
        <v>3133256</v>
      </c>
      <c r="H42" s="112">
        <v>3133256</v>
      </c>
      <c r="I42" s="112">
        <f t="shared" si="4"/>
        <v>0</v>
      </c>
      <c r="J42" s="112">
        <f t="shared" si="5"/>
        <v>2</v>
      </c>
    </row>
    <row r="43" spans="1:10" x14ac:dyDescent="0.2">
      <c r="A43" s="106" t="s">
        <v>82</v>
      </c>
      <c r="B43" s="66" t="s">
        <v>184</v>
      </c>
      <c r="C43" s="66" t="s">
        <v>185</v>
      </c>
      <c r="D43" s="111">
        <v>1309983</v>
      </c>
      <c r="E43" s="111">
        <v>208804</v>
      </c>
      <c r="F43" s="111">
        <f t="shared" si="3"/>
        <v>1518787</v>
      </c>
      <c r="G43" s="112">
        <v>1373409</v>
      </c>
      <c r="H43" s="112">
        <v>1373409</v>
      </c>
      <c r="I43" s="112">
        <f t="shared" si="4"/>
        <v>0</v>
      </c>
      <c r="J43" s="112">
        <f t="shared" si="5"/>
        <v>145378</v>
      </c>
    </row>
    <row r="44" spans="1:10" x14ac:dyDescent="0.2">
      <c r="A44" s="103" t="s">
        <v>83</v>
      </c>
      <c r="B44" s="66" t="s">
        <v>186</v>
      </c>
      <c r="C44" s="66" t="s">
        <v>187</v>
      </c>
      <c r="D44" s="111">
        <v>583103</v>
      </c>
      <c r="E44" s="111">
        <v>17034</v>
      </c>
      <c r="F44" s="111">
        <f t="shared" si="3"/>
        <v>600137</v>
      </c>
      <c r="G44" s="112">
        <v>574932</v>
      </c>
      <c r="H44" s="112">
        <v>574932</v>
      </c>
      <c r="I44" s="112">
        <f t="shared" si="4"/>
        <v>0</v>
      </c>
      <c r="J44" s="112">
        <f t="shared" si="5"/>
        <v>25205</v>
      </c>
    </row>
    <row r="45" spans="1:10" x14ac:dyDescent="0.2">
      <c r="A45" s="102" t="s">
        <v>84</v>
      </c>
      <c r="B45" s="68" t="s">
        <v>220</v>
      </c>
      <c r="C45" s="68" t="s">
        <v>221</v>
      </c>
      <c r="D45" s="111">
        <v>515454</v>
      </c>
      <c r="E45" s="111">
        <v>44832</v>
      </c>
      <c r="F45" s="111">
        <f t="shared" si="3"/>
        <v>560286</v>
      </c>
      <c r="G45" s="112">
        <v>515454</v>
      </c>
      <c r="H45" s="112">
        <v>515454</v>
      </c>
      <c r="I45" s="112">
        <f t="shared" si="4"/>
        <v>0</v>
      </c>
      <c r="J45" s="112">
        <f t="shared" si="5"/>
        <v>44832</v>
      </c>
    </row>
    <row r="46" spans="1:10" x14ac:dyDescent="0.2">
      <c r="A46" s="104" t="s">
        <v>86</v>
      </c>
      <c r="B46" s="66" t="s">
        <v>188</v>
      </c>
      <c r="C46" s="66" t="s">
        <v>189</v>
      </c>
      <c r="D46" s="111">
        <v>3429507</v>
      </c>
      <c r="E46" s="111">
        <v>1918</v>
      </c>
      <c r="F46" s="111">
        <f t="shared" si="3"/>
        <v>3431425</v>
      </c>
      <c r="G46" s="112">
        <v>3431425</v>
      </c>
      <c r="H46" s="112">
        <v>3420881</v>
      </c>
      <c r="I46" s="112">
        <f t="shared" si="4"/>
        <v>10544</v>
      </c>
      <c r="J46" s="112">
        <f t="shared" si="5"/>
        <v>0</v>
      </c>
    </row>
    <row r="47" spans="1:10" x14ac:dyDescent="0.2">
      <c r="A47" s="107" t="s">
        <v>87</v>
      </c>
      <c r="B47" s="66" t="s">
        <v>190</v>
      </c>
      <c r="C47" s="66" t="s">
        <v>191</v>
      </c>
      <c r="D47" s="111">
        <v>1000099</v>
      </c>
      <c r="E47" s="111">
        <v>18877</v>
      </c>
      <c r="F47" s="111">
        <f t="shared" si="3"/>
        <v>1018976</v>
      </c>
      <c r="G47" s="112">
        <v>1001498</v>
      </c>
      <c r="H47" s="112">
        <v>1001498</v>
      </c>
      <c r="I47" s="112">
        <f t="shared" si="4"/>
        <v>0</v>
      </c>
      <c r="J47" s="112">
        <f t="shared" si="5"/>
        <v>17478</v>
      </c>
    </row>
    <row r="48" spans="1:10" x14ac:dyDescent="0.2">
      <c r="A48" s="104" t="s">
        <v>88</v>
      </c>
      <c r="B48" s="66" t="s">
        <v>192</v>
      </c>
      <c r="C48" s="66" t="s">
        <v>193</v>
      </c>
      <c r="D48" s="111">
        <v>443137</v>
      </c>
      <c r="E48" s="111">
        <v>145610</v>
      </c>
      <c r="F48" s="111">
        <f t="shared" si="3"/>
        <v>588747</v>
      </c>
      <c r="G48" s="112">
        <v>471351</v>
      </c>
      <c r="H48" s="112">
        <v>471351</v>
      </c>
      <c r="I48" s="112">
        <f t="shared" si="4"/>
        <v>0</v>
      </c>
      <c r="J48" s="112">
        <f t="shared" si="5"/>
        <v>117396</v>
      </c>
    </row>
    <row r="49" spans="1:10" x14ac:dyDescent="0.2">
      <c r="A49" s="104" t="s">
        <v>89</v>
      </c>
      <c r="B49" s="66" t="s">
        <v>194</v>
      </c>
      <c r="C49" s="66" t="s">
        <v>195</v>
      </c>
      <c r="D49" s="111">
        <v>3003647</v>
      </c>
      <c r="E49" s="111">
        <v>2477</v>
      </c>
      <c r="F49" s="111">
        <f t="shared" si="3"/>
        <v>3006124</v>
      </c>
      <c r="G49" s="112">
        <v>2981811</v>
      </c>
      <c r="H49" s="112">
        <v>2981811</v>
      </c>
      <c r="I49" s="112">
        <f t="shared" si="4"/>
        <v>0</v>
      </c>
      <c r="J49" s="112">
        <f t="shared" si="5"/>
        <v>24313</v>
      </c>
    </row>
    <row r="50" spans="1:10" x14ac:dyDescent="0.2">
      <c r="A50" s="104" t="s">
        <v>90</v>
      </c>
      <c r="B50" s="66" t="s">
        <v>196</v>
      </c>
      <c r="C50" s="66" t="s">
        <v>197</v>
      </c>
      <c r="D50" s="114">
        <v>890312</v>
      </c>
      <c r="E50" s="114">
        <v>0</v>
      </c>
      <c r="F50" s="114">
        <f t="shared" si="3"/>
        <v>890312</v>
      </c>
      <c r="G50" s="115">
        <v>890312</v>
      </c>
      <c r="H50" s="115">
        <v>890312</v>
      </c>
      <c r="I50" s="115">
        <f t="shared" si="4"/>
        <v>0</v>
      </c>
      <c r="J50" s="115">
        <f t="shared" si="5"/>
        <v>0</v>
      </c>
    </row>
    <row r="51" spans="1:10" x14ac:dyDescent="0.2">
      <c r="A51" s="104" t="s">
        <v>91</v>
      </c>
      <c r="B51" s="66" t="s">
        <v>198</v>
      </c>
      <c r="C51" s="66" t="s">
        <v>199</v>
      </c>
      <c r="D51" s="114">
        <v>879365</v>
      </c>
      <c r="E51" s="114">
        <v>0</v>
      </c>
      <c r="F51" s="114">
        <f t="shared" si="3"/>
        <v>879365</v>
      </c>
      <c r="G51" s="115">
        <v>879365</v>
      </c>
      <c r="H51" s="115">
        <v>879365</v>
      </c>
      <c r="I51" s="115">
        <f t="shared" si="4"/>
        <v>0</v>
      </c>
      <c r="J51" s="115">
        <f t="shared" si="5"/>
        <v>0</v>
      </c>
    </row>
    <row r="52" spans="1:10" x14ac:dyDescent="0.2">
      <c r="A52" s="102" t="s">
        <v>92</v>
      </c>
      <c r="B52" s="66" t="s">
        <v>200</v>
      </c>
      <c r="C52" s="66" t="s">
        <v>151</v>
      </c>
      <c r="D52" s="111">
        <v>851534</v>
      </c>
      <c r="E52" s="111">
        <v>0</v>
      </c>
      <c r="F52" s="111">
        <f t="shared" si="3"/>
        <v>851534</v>
      </c>
      <c r="G52" s="112">
        <v>851510</v>
      </c>
      <c r="H52" s="112">
        <v>851510</v>
      </c>
      <c r="I52" s="112">
        <f t="shared" si="4"/>
        <v>0</v>
      </c>
      <c r="J52" s="112">
        <f t="shared" si="5"/>
        <v>24</v>
      </c>
    </row>
    <row r="53" spans="1:10" x14ac:dyDescent="0.2">
      <c r="A53" s="104" t="s">
        <v>93</v>
      </c>
      <c r="B53" s="66" t="s">
        <v>201</v>
      </c>
      <c r="C53" s="66" t="s">
        <v>202</v>
      </c>
      <c r="D53" s="111">
        <v>2112752</v>
      </c>
      <c r="E53" s="111">
        <v>69084</v>
      </c>
      <c r="F53" s="111">
        <f t="shared" si="3"/>
        <v>2181836</v>
      </c>
      <c r="G53" s="112">
        <v>1952430</v>
      </c>
      <c r="H53" s="112">
        <v>1952430</v>
      </c>
      <c r="I53" s="112">
        <f t="shared" si="4"/>
        <v>0</v>
      </c>
      <c r="J53" s="112">
        <f t="shared" si="5"/>
        <v>229406</v>
      </c>
    </row>
    <row r="54" spans="1:10" x14ac:dyDescent="0.2">
      <c r="A54" s="104" t="s">
        <v>94</v>
      </c>
      <c r="B54" s="66" t="s">
        <v>203</v>
      </c>
      <c r="C54" s="66" t="s">
        <v>204</v>
      </c>
      <c r="D54" s="111">
        <v>1385749</v>
      </c>
      <c r="E54" s="111">
        <v>792916</v>
      </c>
      <c r="F54" s="111">
        <f t="shared" si="3"/>
        <v>2178665</v>
      </c>
      <c r="G54" s="112">
        <v>1312560</v>
      </c>
      <c r="H54" s="112">
        <v>1299994</v>
      </c>
      <c r="I54" s="112">
        <f t="shared" si="4"/>
        <v>12566</v>
      </c>
      <c r="J54" s="112">
        <f t="shared" si="5"/>
        <v>866105</v>
      </c>
    </row>
    <row r="55" spans="1:10" x14ac:dyDescent="0.2">
      <c r="A55" s="102" t="s">
        <v>95</v>
      </c>
      <c r="B55" s="66" t="s">
        <v>205</v>
      </c>
      <c r="C55" s="66" t="s">
        <v>206</v>
      </c>
      <c r="D55" s="111">
        <v>688988</v>
      </c>
      <c r="E55" s="111">
        <v>20842</v>
      </c>
      <c r="F55" s="111">
        <f t="shared" si="3"/>
        <v>709830</v>
      </c>
      <c r="G55" s="112">
        <v>698987</v>
      </c>
      <c r="H55" s="112">
        <v>698987</v>
      </c>
      <c r="I55" s="112">
        <f t="shared" si="4"/>
        <v>0</v>
      </c>
      <c r="J55" s="112">
        <f t="shared" si="5"/>
        <v>10843</v>
      </c>
    </row>
    <row r="56" spans="1:10" x14ac:dyDescent="0.2">
      <c r="A56" s="104" t="s">
        <v>96</v>
      </c>
      <c r="B56" s="66" t="s">
        <v>207</v>
      </c>
      <c r="C56" s="66" t="s">
        <v>208</v>
      </c>
      <c r="D56" s="111">
        <v>843202</v>
      </c>
      <c r="E56" s="111">
        <v>45412</v>
      </c>
      <c r="F56" s="111">
        <f t="shared" si="3"/>
        <v>888614</v>
      </c>
      <c r="G56" s="112">
        <v>786647</v>
      </c>
      <c r="H56" s="112">
        <v>786647</v>
      </c>
      <c r="I56" s="112">
        <f t="shared" si="4"/>
        <v>0</v>
      </c>
      <c r="J56" s="112">
        <f t="shared" si="5"/>
        <v>101967</v>
      </c>
    </row>
    <row r="57" spans="1:10" x14ac:dyDescent="0.2">
      <c r="A57" s="104" t="s">
        <v>97</v>
      </c>
      <c r="B57" s="66" t="s">
        <v>209</v>
      </c>
      <c r="C57" s="66" t="s">
        <v>210</v>
      </c>
      <c r="D57" s="111">
        <v>688009</v>
      </c>
      <c r="E57" s="111">
        <v>107177</v>
      </c>
      <c r="F57" s="111">
        <f t="shared" si="3"/>
        <v>795186</v>
      </c>
      <c r="G57" s="112">
        <v>703352</v>
      </c>
      <c r="H57" s="112">
        <v>703352</v>
      </c>
      <c r="I57" s="112">
        <f t="shared" si="4"/>
        <v>0</v>
      </c>
      <c r="J57" s="112">
        <f t="shared" si="5"/>
        <v>91834</v>
      </c>
    </row>
    <row r="58" spans="1:10" x14ac:dyDescent="0.2">
      <c r="A58" s="104" t="s">
        <v>98</v>
      </c>
      <c r="B58" s="66" t="s">
        <v>211</v>
      </c>
      <c r="C58" s="66" t="s">
        <v>212</v>
      </c>
      <c r="D58" s="111">
        <v>318030</v>
      </c>
      <c r="E58" s="111">
        <v>42111</v>
      </c>
      <c r="F58" s="111">
        <f t="shared" si="3"/>
        <v>360141</v>
      </c>
      <c r="G58" s="112">
        <v>324055</v>
      </c>
      <c r="H58" s="112">
        <v>324055</v>
      </c>
      <c r="I58" s="112">
        <f t="shared" si="4"/>
        <v>0</v>
      </c>
      <c r="J58" s="112">
        <f t="shared" si="5"/>
        <v>36086</v>
      </c>
    </row>
    <row r="59" spans="1:10" x14ac:dyDescent="0.2">
      <c r="A59" s="104" t="s">
        <v>99</v>
      </c>
      <c r="B59" s="66" t="s">
        <v>213</v>
      </c>
      <c r="C59" s="66" t="s">
        <v>214</v>
      </c>
      <c r="D59" s="111">
        <v>1368772</v>
      </c>
      <c r="E59" s="111">
        <v>49695</v>
      </c>
      <c r="F59" s="111">
        <f t="shared" si="3"/>
        <v>1418467</v>
      </c>
      <c r="G59" s="112">
        <v>1334847</v>
      </c>
      <c r="H59" s="112">
        <v>1334847</v>
      </c>
      <c r="I59" s="112">
        <f t="shared" si="4"/>
        <v>0</v>
      </c>
      <c r="J59" s="112">
        <f t="shared" si="5"/>
        <v>83620</v>
      </c>
    </row>
    <row r="60" spans="1:10" x14ac:dyDescent="0.2">
      <c r="A60" s="104" t="s">
        <v>100</v>
      </c>
      <c r="B60" s="66" t="s">
        <v>215</v>
      </c>
      <c r="C60" s="66" t="s">
        <v>216</v>
      </c>
      <c r="D60" s="111">
        <v>819975</v>
      </c>
      <c r="E60" s="111">
        <v>63494</v>
      </c>
      <c r="F60" s="111">
        <f t="shared" si="3"/>
        <v>883469</v>
      </c>
      <c r="G60" s="112">
        <v>819975</v>
      </c>
      <c r="H60" s="112">
        <v>819975</v>
      </c>
      <c r="I60" s="112">
        <f t="shared" si="4"/>
        <v>0</v>
      </c>
      <c r="J60" s="112">
        <f t="shared" si="5"/>
        <v>63494</v>
      </c>
    </row>
    <row r="61" spans="1:10" x14ac:dyDescent="0.2">
      <c r="A61" s="102" t="s">
        <v>101</v>
      </c>
      <c r="B61" s="66" t="s">
        <v>217</v>
      </c>
      <c r="C61" s="66" t="s">
        <v>218</v>
      </c>
      <c r="D61" s="111">
        <v>216630</v>
      </c>
      <c r="E61" s="111">
        <v>102592</v>
      </c>
      <c r="F61" s="111">
        <f t="shared" si="3"/>
        <v>319222</v>
      </c>
      <c r="G61" s="112">
        <v>254980</v>
      </c>
      <c r="H61" s="112">
        <v>254980</v>
      </c>
      <c r="I61" s="112">
        <f t="shared" si="4"/>
        <v>0</v>
      </c>
      <c r="J61" s="112">
        <f t="shared" si="5"/>
        <v>64242</v>
      </c>
    </row>
    <row r="62" spans="1:10" x14ac:dyDescent="0.2">
      <c r="A62" s="109" t="s">
        <v>104</v>
      </c>
      <c r="B62" s="69" t="s">
        <v>105</v>
      </c>
      <c r="C62" s="80"/>
      <c r="D62" s="111">
        <v>141056</v>
      </c>
      <c r="E62" s="111">
        <v>52198</v>
      </c>
      <c r="F62" s="111">
        <f t="shared" si="3"/>
        <v>193254</v>
      </c>
      <c r="G62" s="112">
        <v>156324</v>
      </c>
      <c r="H62" s="112">
        <v>155447</v>
      </c>
      <c r="I62" s="112">
        <f t="shared" si="4"/>
        <v>877</v>
      </c>
      <c r="J62" s="112">
        <f t="shared" si="5"/>
        <v>36930</v>
      </c>
    </row>
    <row r="63" spans="1:10" x14ac:dyDescent="0.2">
      <c r="A63" s="102" t="s">
        <v>106</v>
      </c>
      <c r="B63" s="68" t="s">
        <v>219</v>
      </c>
      <c r="C63" s="68"/>
      <c r="D63" s="114">
        <v>15499</v>
      </c>
      <c r="E63" s="114">
        <v>0</v>
      </c>
      <c r="F63" s="114">
        <f t="shared" si="3"/>
        <v>15499</v>
      </c>
      <c r="G63" s="115">
        <v>15499</v>
      </c>
      <c r="H63" s="115">
        <v>15499</v>
      </c>
      <c r="I63" s="115">
        <f t="shared" si="4"/>
        <v>0</v>
      </c>
      <c r="J63" s="115">
        <f t="shared" si="5"/>
        <v>0</v>
      </c>
    </row>
    <row r="64" spans="1:10" x14ac:dyDescent="0.2">
      <c r="A64" s="104" t="s">
        <v>107</v>
      </c>
      <c r="B64" s="68" t="s">
        <v>108</v>
      </c>
      <c r="C64" s="68"/>
      <c r="D64" s="111">
        <v>27574</v>
      </c>
      <c r="E64" s="111">
        <v>22177</v>
      </c>
      <c r="F64" s="111">
        <f t="shared" si="3"/>
        <v>49751</v>
      </c>
      <c r="G64" s="112">
        <v>19829</v>
      </c>
      <c r="H64" s="112">
        <v>19488</v>
      </c>
      <c r="I64" s="112">
        <f t="shared" si="4"/>
        <v>341</v>
      </c>
      <c r="J64" s="112">
        <f t="shared" si="5"/>
        <v>29922</v>
      </c>
    </row>
    <row r="65" spans="1:10" x14ac:dyDescent="0.2">
      <c r="A65" s="102" t="s">
        <v>109</v>
      </c>
      <c r="B65" s="66" t="s">
        <v>110</v>
      </c>
      <c r="C65" s="66"/>
      <c r="D65" s="111">
        <v>136328</v>
      </c>
      <c r="E65" s="111">
        <v>31543</v>
      </c>
      <c r="F65" s="111">
        <f t="shared" si="3"/>
        <v>167871</v>
      </c>
      <c r="G65" s="112">
        <v>128403</v>
      </c>
      <c r="H65" s="112">
        <v>128403</v>
      </c>
      <c r="I65" s="112">
        <f t="shared" si="4"/>
        <v>0</v>
      </c>
      <c r="J65" s="112">
        <f t="shared" si="5"/>
        <v>39468</v>
      </c>
    </row>
    <row r="66" spans="1:10" x14ac:dyDescent="0.2">
      <c r="A66" s="109" t="s">
        <v>102</v>
      </c>
      <c r="B66" s="69" t="s">
        <v>103</v>
      </c>
      <c r="C66" s="66"/>
      <c r="D66" s="111">
        <v>1232261</v>
      </c>
      <c r="E66" s="111">
        <v>69026</v>
      </c>
      <c r="F66" s="111">
        <f t="shared" si="3"/>
        <v>1301287</v>
      </c>
      <c r="G66" s="112">
        <v>1274073</v>
      </c>
      <c r="H66" s="112">
        <v>1197073</v>
      </c>
      <c r="I66" s="112">
        <f>SUM(G66-H66)</f>
        <v>77000</v>
      </c>
      <c r="J66" s="112">
        <f t="shared" si="5"/>
        <v>27214</v>
      </c>
    </row>
    <row r="67" spans="1:10" x14ac:dyDescent="0.2">
      <c r="A67" s="72"/>
      <c r="B67" s="73"/>
      <c r="C67" s="73"/>
      <c r="D67" s="73"/>
      <c r="E67" s="73"/>
      <c r="F67" s="73"/>
      <c r="G67" s="73"/>
      <c r="H67" s="73"/>
      <c r="I67" s="73"/>
      <c r="J67" s="73"/>
    </row>
    <row r="73" spans="1:10" x14ac:dyDescent="0.2">
      <c r="D73" s="74"/>
      <c r="E73" s="72"/>
      <c r="F73" s="72"/>
      <c r="G73" s="72"/>
      <c r="H73" s="75"/>
    </row>
  </sheetData>
  <sheetProtection password="EF32" sheet="1" objects="1" scenarios="1"/>
  <sortState ref="A5:J66">
    <sortCondition ref="A5"/>
  </sortState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J71"/>
  <sheetViews>
    <sheetView zoomScale="85" zoomScaleNormal="85" workbookViewId="0">
      <pane xSplit="3" ySplit="4" topLeftCell="D32" activePane="bottomRight" state="frozen"/>
      <selection pane="topRight" activeCell="D1" sqref="D1"/>
      <selection pane="bottomLeft" activeCell="A5" sqref="A5"/>
      <selection pane="bottomRight" activeCell="G46" sqref="G46"/>
    </sheetView>
  </sheetViews>
  <sheetFormatPr defaultRowHeight="15" x14ac:dyDescent="0.2"/>
  <cols>
    <col min="1" max="1" width="9.21875" customWidth="1"/>
    <col min="2" max="2" width="41.5546875" bestFit="1" customWidth="1"/>
    <col min="3" max="3" width="19.109375" bestFit="1" customWidth="1"/>
    <col min="4" max="4" width="11.6640625" bestFit="1" customWidth="1"/>
    <col min="5" max="5" width="10" bestFit="1" customWidth="1"/>
    <col min="6" max="6" width="11.6640625" bestFit="1" customWidth="1"/>
    <col min="7" max="7" width="12.44140625" bestFit="1" customWidth="1"/>
    <col min="8" max="8" width="11.6640625" bestFit="1" customWidth="1"/>
    <col min="9" max="9" width="11" bestFit="1" customWidth="1"/>
    <col min="10" max="10" width="12.77734375" bestFit="1" customWidth="1"/>
  </cols>
  <sheetData>
    <row r="1" spans="1:10" ht="15.75" x14ac:dyDescent="0.25">
      <c r="A1" s="57"/>
      <c r="B1" s="58"/>
      <c r="C1" s="79"/>
      <c r="D1" s="59" t="s">
        <v>28</v>
      </c>
      <c r="E1" s="60" t="s">
        <v>233</v>
      </c>
      <c r="F1" s="61" t="s">
        <v>111</v>
      </c>
      <c r="G1" s="62" t="s">
        <v>30</v>
      </c>
      <c r="H1" s="60" t="s">
        <v>31</v>
      </c>
      <c r="I1" s="60" t="s">
        <v>31</v>
      </c>
      <c r="J1" s="60" t="s">
        <v>32</v>
      </c>
    </row>
    <row r="2" spans="1:10" ht="15.75" x14ac:dyDescent="0.25">
      <c r="A2" s="57"/>
      <c r="B2" s="58"/>
      <c r="C2" s="79"/>
      <c r="D2" s="59" t="s">
        <v>33</v>
      </c>
      <c r="E2" s="60" t="s">
        <v>34</v>
      </c>
      <c r="F2" s="61" t="s">
        <v>35</v>
      </c>
      <c r="G2" s="62" t="s">
        <v>36</v>
      </c>
      <c r="H2" s="60" t="s">
        <v>37</v>
      </c>
      <c r="I2" s="60" t="s">
        <v>38</v>
      </c>
      <c r="J2" s="60" t="s">
        <v>39</v>
      </c>
    </row>
    <row r="3" spans="1:10" ht="15.75" x14ac:dyDescent="0.25">
      <c r="A3" s="57"/>
      <c r="B3" s="58"/>
      <c r="C3" s="79"/>
      <c r="D3" s="79"/>
      <c r="E3" s="63">
        <v>41912</v>
      </c>
      <c r="F3" s="64" t="s">
        <v>39</v>
      </c>
      <c r="G3" s="62" t="s">
        <v>40</v>
      </c>
      <c r="H3" s="60" t="s">
        <v>40</v>
      </c>
      <c r="I3" s="60" t="s">
        <v>39</v>
      </c>
      <c r="J3" s="60" t="s">
        <v>41</v>
      </c>
    </row>
    <row r="4" spans="1:10" ht="15.75" x14ac:dyDescent="0.25">
      <c r="A4" s="71" t="s">
        <v>112</v>
      </c>
      <c r="B4" s="70"/>
      <c r="C4" s="81"/>
      <c r="D4" s="76"/>
      <c r="E4" s="77"/>
      <c r="F4" s="77"/>
      <c r="G4" s="78"/>
      <c r="H4" s="78"/>
      <c r="I4" s="78"/>
      <c r="J4" s="78"/>
    </row>
    <row r="5" spans="1:10" ht="15.75" x14ac:dyDescent="0.25">
      <c r="A5" s="65" t="s">
        <v>42</v>
      </c>
      <c r="B5" s="58" t="s">
        <v>43</v>
      </c>
      <c r="C5" s="58" t="s">
        <v>222</v>
      </c>
      <c r="D5" s="66"/>
      <c r="E5" s="66"/>
      <c r="F5" s="66"/>
      <c r="G5" s="66"/>
      <c r="H5" s="66"/>
      <c r="I5" s="66"/>
      <c r="J5" s="66"/>
    </row>
    <row r="6" spans="1:10" x14ac:dyDescent="0.2">
      <c r="A6" s="104" t="s">
        <v>21</v>
      </c>
      <c r="B6" s="66" t="s">
        <v>22</v>
      </c>
      <c r="C6" s="66" t="s">
        <v>113</v>
      </c>
      <c r="D6" s="113">
        <v>42447.863762933368</v>
      </c>
      <c r="E6" s="111">
        <v>46</v>
      </c>
      <c r="F6" s="111">
        <f t="shared" ref="F6:F37" si="0">SUM(D6:E6)</f>
        <v>42493.863762933368</v>
      </c>
      <c r="G6" s="112">
        <v>42494</v>
      </c>
      <c r="H6" s="112">
        <v>42494</v>
      </c>
      <c r="I6" s="112">
        <f t="shared" ref="I6:I37" si="1">G6-H6</f>
        <v>0</v>
      </c>
      <c r="J6" s="112">
        <f t="shared" ref="J6:J37" si="2">SUM(F6-H6)-I6</f>
        <v>-0.13623706663202029</v>
      </c>
    </row>
    <row r="7" spans="1:10" x14ac:dyDescent="0.2">
      <c r="A7" s="104" t="s">
        <v>44</v>
      </c>
      <c r="B7" s="66" t="s">
        <v>114</v>
      </c>
      <c r="C7" s="66" t="s">
        <v>115</v>
      </c>
      <c r="D7" s="113">
        <v>139071.33611199111</v>
      </c>
      <c r="E7" s="111">
        <v>64279</v>
      </c>
      <c r="F7" s="111">
        <f t="shared" si="0"/>
        <v>203350.33611199111</v>
      </c>
      <c r="G7" s="112">
        <v>125654</v>
      </c>
      <c r="H7" s="112">
        <v>125654</v>
      </c>
      <c r="I7" s="112">
        <f t="shared" si="1"/>
        <v>0</v>
      </c>
      <c r="J7" s="112">
        <f t="shared" si="2"/>
        <v>77696.336111991113</v>
      </c>
    </row>
    <row r="8" spans="1:10" x14ac:dyDescent="0.2">
      <c r="A8" s="103" t="s">
        <v>45</v>
      </c>
      <c r="B8" s="66" t="s">
        <v>116</v>
      </c>
      <c r="C8" s="66" t="s">
        <v>117</v>
      </c>
      <c r="D8" s="113">
        <v>52022.902205776118</v>
      </c>
      <c r="E8" s="111">
        <v>14191</v>
      </c>
      <c r="F8" s="111">
        <f t="shared" si="0"/>
        <v>66213.902205776118</v>
      </c>
      <c r="G8" s="112">
        <v>53920</v>
      </c>
      <c r="H8" s="112">
        <v>53920</v>
      </c>
      <c r="I8" s="112">
        <f t="shared" si="1"/>
        <v>0</v>
      </c>
      <c r="J8" s="112">
        <f t="shared" si="2"/>
        <v>12293.902205776118</v>
      </c>
    </row>
    <row r="9" spans="1:10" x14ac:dyDescent="0.2">
      <c r="A9" s="106" t="s">
        <v>46</v>
      </c>
      <c r="B9" s="66" t="s">
        <v>118</v>
      </c>
      <c r="C9" s="66" t="s">
        <v>119</v>
      </c>
      <c r="D9" s="113">
        <v>36787.889821825993</v>
      </c>
      <c r="E9" s="111">
        <v>11956</v>
      </c>
      <c r="F9" s="111">
        <f t="shared" si="0"/>
        <v>48743.889821825993</v>
      </c>
      <c r="G9" s="112">
        <v>28045</v>
      </c>
      <c r="H9" s="112">
        <v>28045</v>
      </c>
      <c r="I9" s="112">
        <f t="shared" si="1"/>
        <v>0</v>
      </c>
      <c r="J9" s="112">
        <f t="shared" si="2"/>
        <v>20698.889821825993</v>
      </c>
    </row>
    <row r="10" spans="1:10" x14ac:dyDescent="0.2">
      <c r="A10" s="103" t="s">
        <v>47</v>
      </c>
      <c r="B10" s="66" t="s">
        <v>120</v>
      </c>
      <c r="C10" s="66" t="s">
        <v>121</v>
      </c>
      <c r="D10" s="113">
        <v>58226.080601563619</v>
      </c>
      <c r="E10" s="111">
        <v>25595</v>
      </c>
      <c r="F10" s="111">
        <f t="shared" si="0"/>
        <v>83821.080601563619</v>
      </c>
      <c r="G10" s="112">
        <v>46268</v>
      </c>
      <c r="H10" s="112">
        <v>46268</v>
      </c>
      <c r="I10" s="112">
        <f t="shared" si="1"/>
        <v>0</v>
      </c>
      <c r="J10" s="112">
        <f t="shared" si="2"/>
        <v>37553.080601563619</v>
      </c>
    </row>
    <row r="11" spans="1:10" x14ac:dyDescent="0.2">
      <c r="A11" s="106" t="s">
        <v>48</v>
      </c>
      <c r="B11" s="66" t="s">
        <v>122</v>
      </c>
      <c r="C11" s="66" t="s">
        <v>123</v>
      </c>
      <c r="D11" s="113">
        <v>33475.147157744454</v>
      </c>
      <c r="E11" s="111">
        <v>2677</v>
      </c>
      <c r="F11" s="111">
        <f t="shared" si="0"/>
        <v>36152.147157744454</v>
      </c>
      <c r="G11" s="112">
        <v>35744</v>
      </c>
      <c r="H11" s="112">
        <v>35744</v>
      </c>
      <c r="I11" s="112">
        <f t="shared" si="1"/>
        <v>0</v>
      </c>
      <c r="J11" s="112">
        <f t="shared" si="2"/>
        <v>408.14715774445358</v>
      </c>
    </row>
    <row r="12" spans="1:10" x14ac:dyDescent="0.2">
      <c r="A12" s="103" t="s">
        <v>49</v>
      </c>
      <c r="B12" s="66" t="s">
        <v>124</v>
      </c>
      <c r="C12" s="66" t="s">
        <v>125</v>
      </c>
      <c r="D12" s="113">
        <v>13142.362539022099</v>
      </c>
      <c r="E12" s="111">
        <v>0</v>
      </c>
      <c r="F12" s="111">
        <f t="shared" si="0"/>
        <v>13142.362539022099</v>
      </c>
      <c r="G12" s="112">
        <v>13042</v>
      </c>
      <c r="H12" s="112">
        <v>13042</v>
      </c>
      <c r="I12" s="112">
        <f t="shared" si="1"/>
        <v>0</v>
      </c>
      <c r="J12" s="112">
        <f t="shared" si="2"/>
        <v>100.36253902209864</v>
      </c>
    </row>
    <row r="13" spans="1:10" x14ac:dyDescent="0.2">
      <c r="A13" s="103" t="s">
        <v>50</v>
      </c>
      <c r="B13" s="66" t="s">
        <v>126</v>
      </c>
      <c r="C13" s="66" t="s">
        <v>127</v>
      </c>
      <c r="D13" s="113">
        <v>156860.93920855963</v>
      </c>
      <c r="E13" s="111">
        <v>55964</v>
      </c>
      <c r="F13" s="111">
        <f t="shared" si="0"/>
        <v>212824.93920855963</v>
      </c>
      <c r="G13" s="112">
        <v>146492</v>
      </c>
      <c r="H13" s="112">
        <v>146492</v>
      </c>
      <c r="I13" s="112">
        <f t="shared" si="1"/>
        <v>0</v>
      </c>
      <c r="J13" s="112">
        <f t="shared" si="2"/>
        <v>66332.939208559634</v>
      </c>
    </row>
    <row r="14" spans="1:10" x14ac:dyDescent="0.2">
      <c r="A14" s="106" t="s">
        <v>51</v>
      </c>
      <c r="B14" s="66" t="s">
        <v>128</v>
      </c>
      <c r="C14" s="66" t="s">
        <v>129</v>
      </c>
      <c r="D14" s="116">
        <v>67972.065886874552</v>
      </c>
      <c r="E14" s="114">
        <v>6686</v>
      </c>
      <c r="F14" s="114">
        <f t="shared" si="0"/>
        <v>74658.065886874552</v>
      </c>
      <c r="G14" s="115">
        <v>62361</v>
      </c>
      <c r="H14" s="115">
        <v>62361</v>
      </c>
      <c r="I14" s="115">
        <f t="shared" si="1"/>
        <v>0</v>
      </c>
      <c r="J14" s="115">
        <f t="shared" si="2"/>
        <v>12297.065886874552</v>
      </c>
    </row>
    <row r="15" spans="1:10" x14ac:dyDescent="0.2">
      <c r="A15" s="103" t="s">
        <v>52</v>
      </c>
      <c r="B15" s="66" t="s">
        <v>130</v>
      </c>
      <c r="C15" s="66" t="s">
        <v>131</v>
      </c>
      <c r="D15" s="113">
        <v>204218.52427189244</v>
      </c>
      <c r="E15" s="111">
        <v>30364</v>
      </c>
      <c r="F15" s="111">
        <f t="shared" si="0"/>
        <v>234582.52427189244</v>
      </c>
      <c r="G15" s="112">
        <v>188417</v>
      </c>
      <c r="H15" s="112">
        <v>188417</v>
      </c>
      <c r="I15" s="112">
        <f t="shared" si="1"/>
        <v>0</v>
      </c>
      <c r="J15" s="112">
        <f t="shared" si="2"/>
        <v>46165.524271892442</v>
      </c>
    </row>
    <row r="16" spans="1:10" x14ac:dyDescent="0.2">
      <c r="A16" s="103" t="s">
        <v>53</v>
      </c>
      <c r="B16" s="66" t="s">
        <v>132</v>
      </c>
      <c r="C16" s="66" t="s">
        <v>133</v>
      </c>
      <c r="D16" s="113">
        <v>66645.400305946911</v>
      </c>
      <c r="E16" s="111">
        <v>25128</v>
      </c>
      <c r="F16" s="111">
        <f t="shared" si="0"/>
        <v>91773.400305946911</v>
      </c>
      <c r="G16" s="112">
        <v>44541</v>
      </c>
      <c r="H16" s="112">
        <v>44541</v>
      </c>
      <c r="I16" s="112">
        <f t="shared" si="1"/>
        <v>0</v>
      </c>
      <c r="J16" s="112">
        <f t="shared" si="2"/>
        <v>47232.400305946911</v>
      </c>
    </row>
    <row r="17" spans="1:10" x14ac:dyDescent="0.2">
      <c r="A17" s="106" t="s">
        <v>54</v>
      </c>
      <c r="B17" s="66" t="s">
        <v>134</v>
      </c>
      <c r="C17" s="66" t="s">
        <v>135</v>
      </c>
      <c r="D17" s="113">
        <v>121427.38441201077</v>
      </c>
      <c r="E17" s="111">
        <v>19739</v>
      </c>
      <c r="F17" s="111">
        <f t="shared" si="0"/>
        <v>141166.38441201078</v>
      </c>
      <c r="G17" s="112">
        <v>118176</v>
      </c>
      <c r="H17" s="112">
        <v>118176</v>
      </c>
      <c r="I17" s="112">
        <f t="shared" si="1"/>
        <v>0</v>
      </c>
      <c r="J17" s="112">
        <f t="shared" si="2"/>
        <v>22990.384412010782</v>
      </c>
    </row>
    <row r="18" spans="1:10" x14ac:dyDescent="0.2">
      <c r="A18" s="103" t="s">
        <v>55</v>
      </c>
      <c r="B18" s="66" t="s">
        <v>136</v>
      </c>
      <c r="C18" s="66" t="s">
        <v>137</v>
      </c>
      <c r="D18" s="113">
        <v>45184.234052304702</v>
      </c>
      <c r="E18" s="111">
        <v>38684</v>
      </c>
      <c r="F18" s="111">
        <f t="shared" si="0"/>
        <v>83868.234052304702</v>
      </c>
      <c r="G18" s="112">
        <v>57137</v>
      </c>
      <c r="H18" s="112">
        <v>57137</v>
      </c>
      <c r="I18" s="112">
        <f t="shared" si="1"/>
        <v>0</v>
      </c>
      <c r="J18" s="112">
        <f t="shared" si="2"/>
        <v>26731.234052304702</v>
      </c>
    </row>
    <row r="19" spans="1:10" x14ac:dyDescent="0.2">
      <c r="A19" s="103" t="s">
        <v>56</v>
      </c>
      <c r="B19" s="66" t="s">
        <v>138</v>
      </c>
      <c r="C19" s="66" t="s">
        <v>139</v>
      </c>
      <c r="D19" s="113">
        <v>400040.01468452794</v>
      </c>
      <c r="E19" s="111">
        <v>252444</v>
      </c>
      <c r="F19" s="111">
        <f t="shared" si="0"/>
        <v>652484.01468452788</v>
      </c>
      <c r="G19" s="112">
        <v>461311</v>
      </c>
      <c r="H19" s="112">
        <v>461311</v>
      </c>
      <c r="I19" s="112">
        <f t="shared" si="1"/>
        <v>0</v>
      </c>
      <c r="J19" s="112">
        <f t="shared" si="2"/>
        <v>191173.01468452788</v>
      </c>
    </row>
    <row r="20" spans="1:10" x14ac:dyDescent="0.2">
      <c r="A20" s="106" t="s">
        <v>57</v>
      </c>
      <c r="B20" s="66" t="s">
        <v>140</v>
      </c>
      <c r="C20" s="66" t="s">
        <v>141</v>
      </c>
      <c r="D20" s="113">
        <v>118527.47245619309</v>
      </c>
      <c r="E20" s="111">
        <v>13206</v>
      </c>
      <c r="F20" s="111">
        <f t="shared" si="0"/>
        <v>131733.47245619309</v>
      </c>
      <c r="G20" s="112">
        <v>131732</v>
      </c>
      <c r="H20" s="112">
        <v>112307</v>
      </c>
      <c r="I20" s="112">
        <f t="shared" si="1"/>
        <v>19425</v>
      </c>
      <c r="J20" s="112">
        <f t="shared" si="2"/>
        <v>1.472456193092512</v>
      </c>
    </row>
    <row r="21" spans="1:10" x14ac:dyDescent="0.2">
      <c r="A21" s="117" t="s">
        <v>237</v>
      </c>
      <c r="B21" s="67" t="s">
        <v>58</v>
      </c>
      <c r="C21" s="66"/>
      <c r="D21" s="113">
        <v>27224</v>
      </c>
      <c r="E21" s="111">
        <v>0</v>
      </c>
      <c r="F21" s="111">
        <f t="shared" si="0"/>
        <v>27224</v>
      </c>
      <c r="G21" s="112">
        <v>27224</v>
      </c>
      <c r="H21" s="112">
        <v>27224</v>
      </c>
      <c r="I21" s="112">
        <f t="shared" si="1"/>
        <v>0</v>
      </c>
      <c r="J21" s="112">
        <f t="shared" si="2"/>
        <v>0</v>
      </c>
    </row>
    <row r="22" spans="1:10" x14ac:dyDescent="0.2">
      <c r="A22" s="108" t="s">
        <v>59</v>
      </c>
      <c r="B22" s="67" t="s">
        <v>142</v>
      </c>
      <c r="C22" s="66" t="s">
        <v>143</v>
      </c>
      <c r="D22" s="113">
        <v>18503.666746101237</v>
      </c>
      <c r="E22" s="111">
        <v>0</v>
      </c>
      <c r="F22" s="111">
        <f t="shared" si="0"/>
        <v>18503.666746101237</v>
      </c>
      <c r="G22" s="112">
        <v>18503</v>
      </c>
      <c r="H22" s="112">
        <v>18503</v>
      </c>
      <c r="I22" s="112">
        <f t="shared" si="1"/>
        <v>0</v>
      </c>
      <c r="J22" s="112">
        <f t="shared" si="2"/>
        <v>0.66674610123664024</v>
      </c>
    </row>
    <row r="23" spans="1:10" x14ac:dyDescent="0.2">
      <c r="A23" s="106" t="s">
        <v>60</v>
      </c>
      <c r="B23" s="66" t="s">
        <v>144</v>
      </c>
      <c r="C23" s="66" t="s">
        <v>145</v>
      </c>
      <c r="D23" s="113">
        <v>87297.894253337261</v>
      </c>
      <c r="E23" s="111">
        <v>39027</v>
      </c>
      <c r="F23" s="111">
        <f t="shared" si="0"/>
        <v>126324.89425333726</v>
      </c>
      <c r="G23" s="112">
        <v>113193</v>
      </c>
      <c r="H23" s="112">
        <v>113193</v>
      </c>
      <c r="I23" s="112">
        <f t="shared" si="1"/>
        <v>0</v>
      </c>
      <c r="J23" s="112">
        <f t="shared" si="2"/>
        <v>13131.894253337261</v>
      </c>
    </row>
    <row r="24" spans="1:10" x14ac:dyDescent="0.2">
      <c r="A24" s="106" t="s">
        <v>61</v>
      </c>
      <c r="B24" s="66" t="s">
        <v>146</v>
      </c>
      <c r="C24" s="66" t="s">
        <v>147</v>
      </c>
      <c r="D24" s="113">
        <v>74974.534460999959</v>
      </c>
      <c r="E24" s="111">
        <v>16762</v>
      </c>
      <c r="F24" s="111">
        <f t="shared" si="0"/>
        <v>91736.534460999959</v>
      </c>
      <c r="G24" s="112">
        <v>72390</v>
      </c>
      <c r="H24" s="112">
        <v>72390</v>
      </c>
      <c r="I24" s="112">
        <f t="shared" si="1"/>
        <v>0</v>
      </c>
      <c r="J24" s="112">
        <f t="shared" si="2"/>
        <v>19346.534460999959</v>
      </c>
    </row>
    <row r="25" spans="1:10" x14ac:dyDescent="0.2">
      <c r="A25" s="106" t="s">
        <v>62</v>
      </c>
      <c r="B25" s="66" t="s">
        <v>148</v>
      </c>
      <c r="C25" s="66" t="s">
        <v>149</v>
      </c>
      <c r="D25" s="113">
        <v>57654.956901253776</v>
      </c>
      <c r="E25" s="111">
        <v>1</v>
      </c>
      <c r="F25" s="111">
        <f t="shared" si="0"/>
        <v>57655.956901253776</v>
      </c>
      <c r="G25" s="112">
        <v>51625</v>
      </c>
      <c r="H25" s="112">
        <v>51625</v>
      </c>
      <c r="I25" s="112">
        <f t="shared" si="1"/>
        <v>0</v>
      </c>
      <c r="J25" s="112">
        <f t="shared" si="2"/>
        <v>6030.9569012537759</v>
      </c>
    </row>
    <row r="26" spans="1:10" x14ac:dyDescent="0.2">
      <c r="A26" s="106" t="s">
        <v>63</v>
      </c>
      <c r="B26" s="66" t="s">
        <v>150</v>
      </c>
      <c r="C26" s="66" t="s">
        <v>151</v>
      </c>
      <c r="D26" s="116">
        <v>156668.94444648499</v>
      </c>
      <c r="E26" s="114">
        <v>37910</v>
      </c>
      <c r="F26" s="114">
        <f t="shared" si="0"/>
        <v>194578.94444648499</v>
      </c>
      <c r="G26" s="115">
        <v>150095</v>
      </c>
      <c r="H26" s="115">
        <v>150095</v>
      </c>
      <c r="I26" s="115">
        <f t="shared" si="1"/>
        <v>0</v>
      </c>
      <c r="J26" s="115">
        <f t="shared" si="2"/>
        <v>44483.944446484995</v>
      </c>
    </row>
    <row r="27" spans="1:10" x14ac:dyDescent="0.2">
      <c r="A27" s="106" t="s">
        <v>64</v>
      </c>
      <c r="B27" s="66" t="s">
        <v>152</v>
      </c>
      <c r="C27" s="66" t="s">
        <v>153</v>
      </c>
      <c r="D27" s="113">
        <v>10119.754920404579</v>
      </c>
      <c r="E27" s="111">
        <v>3</v>
      </c>
      <c r="F27" s="111">
        <f t="shared" si="0"/>
        <v>10122.754920404579</v>
      </c>
      <c r="G27" s="112">
        <v>10077</v>
      </c>
      <c r="H27" s="112">
        <v>10077</v>
      </c>
      <c r="I27" s="112">
        <f t="shared" si="1"/>
        <v>0</v>
      </c>
      <c r="J27" s="112">
        <f t="shared" si="2"/>
        <v>45.754920404579025</v>
      </c>
    </row>
    <row r="28" spans="1:10" x14ac:dyDescent="0.2">
      <c r="A28" s="106" t="s">
        <v>65</v>
      </c>
      <c r="B28" s="66" t="s">
        <v>154</v>
      </c>
      <c r="C28" s="66" t="s">
        <v>155</v>
      </c>
      <c r="D28" s="113">
        <v>61494.667632466066</v>
      </c>
      <c r="E28" s="111">
        <v>33188</v>
      </c>
      <c r="F28" s="111">
        <f t="shared" si="0"/>
        <v>94682.667632466066</v>
      </c>
      <c r="G28" s="112">
        <v>60582</v>
      </c>
      <c r="H28" s="112">
        <v>60582</v>
      </c>
      <c r="I28" s="112">
        <f t="shared" si="1"/>
        <v>0</v>
      </c>
      <c r="J28" s="112">
        <f t="shared" si="2"/>
        <v>34100.667632466066</v>
      </c>
    </row>
    <row r="29" spans="1:10" x14ac:dyDescent="0.2">
      <c r="A29" s="103" t="s">
        <v>66</v>
      </c>
      <c r="B29" s="66" t="s">
        <v>156</v>
      </c>
      <c r="C29" s="66" t="s">
        <v>157</v>
      </c>
      <c r="D29" s="113">
        <v>17580.680270572797</v>
      </c>
      <c r="E29" s="111">
        <v>1130</v>
      </c>
      <c r="F29" s="111">
        <f t="shared" si="0"/>
        <v>18710.680270572797</v>
      </c>
      <c r="G29" s="112">
        <v>18154</v>
      </c>
      <c r="H29" s="112">
        <v>18154</v>
      </c>
      <c r="I29" s="112">
        <f t="shared" si="1"/>
        <v>0</v>
      </c>
      <c r="J29" s="112">
        <f t="shared" si="2"/>
        <v>556.68027057279687</v>
      </c>
    </row>
    <row r="30" spans="1:10" x14ac:dyDescent="0.2">
      <c r="A30" s="106" t="s">
        <v>67</v>
      </c>
      <c r="B30" s="66" t="s">
        <v>158</v>
      </c>
      <c r="C30" s="66" t="s">
        <v>159</v>
      </c>
      <c r="D30" s="113">
        <v>32133.657686517014</v>
      </c>
      <c r="E30" s="111">
        <v>4849</v>
      </c>
      <c r="F30" s="111">
        <f t="shared" si="0"/>
        <v>36982.657686517014</v>
      </c>
      <c r="G30" s="112">
        <v>32845</v>
      </c>
      <c r="H30" s="112">
        <v>32745</v>
      </c>
      <c r="I30" s="112">
        <f t="shared" si="1"/>
        <v>100</v>
      </c>
      <c r="J30" s="112">
        <f>SUM(F30-H30)-I30</f>
        <v>4137.6576865170136</v>
      </c>
    </row>
    <row r="31" spans="1:10" x14ac:dyDescent="0.2">
      <c r="A31" s="103" t="s">
        <v>68</v>
      </c>
      <c r="B31" s="66" t="s">
        <v>69</v>
      </c>
      <c r="C31" s="66" t="s">
        <v>232</v>
      </c>
      <c r="D31" s="113">
        <v>23268.799002413842</v>
      </c>
      <c r="E31" s="111">
        <v>1</v>
      </c>
      <c r="F31" s="111">
        <f t="shared" si="0"/>
        <v>23269.799002413842</v>
      </c>
      <c r="G31" s="112">
        <v>23270</v>
      </c>
      <c r="H31" s="112">
        <v>23270</v>
      </c>
      <c r="I31" s="112">
        <f t="shared" si="1"/>
        <v>0</v>
      </c>
      <c r="J31" s="112">
        <f t="shared" si="2"/>
        <v>-0.20099758615833707</v>
      </c>
    </row>
    <row r="32" spans="1:10" x14ac:dyDescent="0.2">
      <c r="A32" s="103" t="s">
        <v>70</v>
      </c>
      <c r="B32" s="66" t="s">
        <v>160</v>
      </c>
      <c r="C32" s="66" t="s">
        <v>161</v>
      </c>
      <c r="D32" s="113">
        <v>45172.594696428991</v>
      </c>
      <c r="E32" s="111">
        <v>5</v>
      </c>
      <c r="F32" s="111">
        <f t="shared" si="0"/>
        <v>45177.594696428991</v>
      </c>
      <c r="G32" s="112">
        <v>45172</v>
      </c>
      <c r="H32" s="112">
        <v>45172</v>
      </c>
      <c r="I32" s="112">
        <f t="shared" si="1"/>
        <v>0</v>
      </c>
      <c r="J32" s="112">
        <f t="shared" si="2"/>
        <v>5.5946964289905736</v>
      </c>
    </row>
    <row r="33" spans="1:10" x14ac:dyDescent="0.2">
      <c r="A33" s="103" t="s">
        <v>71</v>
      </c>
      <c r="B33" s="66" t="s">
        <v>162</v>
      </c>
      <c r="C33" s="66" t="s">
        <v>163</v>
      </c>
      <c r="D33" s="113">
        <v>4022.8889792337859</v>
      </c>
      <c r="E33" s="111">
        <v>6</v>
      </c>
      <c r="F33" s="111">
        <f t="shared" si="0"/>
        <v>4028.8889792337859</v>
      </c>
      <c r="G33" s="112">
        <v>4029</v>
      </c>
      <c r="H33" s="112">
        <v>4029</v>
      </c>
      <c r="I33" s="112">
        <f t="shared" si="1"/>
        <v>0</v>
      </c>
      <c r="J33" s="112">
        <f t="shared" si="2"/>
        <v>-0.11102076621409651</v>
      </c>
    </row>
    <row r="34" spans="1:10" x14ac:dyDescent="0.2">
      <c r="A34" s="106" t="s">
        <v>72</v>
      </c>
      <c r="B34" s="66" t="s">
        <v>164</v>
      </c>
      <c r="C34" s="66" t="s">
        <v>165</v>
      </c>
      <c r="D34" s="113">
        <v>350310.8135353658</v>
      </c>
      <c r="E34" s="111">
        <v>78113</v>
      </c>
      <c r="F34" s="111">
        <f t="shared" si="0"/>
        <v>428423.8135353658</v>
      </c>
      <c r="G34" s="112">
        <v>327990</v>
      </c>
      <c r="H34" s="112">
        <v>327990</v>
      </c>
      <c r="I34" s="112">
        <f t="shared" si="1"/>
        <v>0</v>
      </c>
      <c r="J34" s="112">
        <f t="shared" si="2"/>
        <v>100433.8135353658</v>
      </c>
    </row>
    <row r="35" spans="1:10" x14ac:dyDescent="0.2">
      <c r="A35" s="103" t="s">
        <v>73</v>
      </c>
      <c r="B35" s="66" t="s">
        <v>166</v>
      </c>
      <c r="C35" s="66" t="s">
        <v>167</v>
      </c>
      <c r="D35" s="113">
        <v>91227.011406544101</v>
      </c>
      <c r="E35" s="111">
        <v>46709</v>
      </c>
      <c r="F35" s="111">
        <f t="shared" si="0"/>
        <v>137936.0114065441</v>
      </c>
      <c r="G35" s="112">
        <v>79205</v>
      </c>
      <c r="H35" s="112">
        <v>79205</v>
      </c>
      <c r="I35" s="112">
        <f t="shared" si="1"/>
        <v>0</v>
      </c>
      <c r="J35" s="112">
        <f t="shared" si="2"/>
        <v>58731.011406544101</v>
      </c>
    </row>
    <row r="36" spans="1:10" x14ac:dyDescent="0.2">
      <c r="A36" s="103" t="s">
        <v>74</v>
      </c>
      <c r="B36" s="66" t="s">
        <v>168</v>
      </c>
      <c r="C36" s="66" t="s">
        <v>169</v>
      </c>
      <c r="D36" s="113">
        <v>79631.542960856968</v>
      </c>
      <c r="E36" s="111">
        <v>4604</v>
      </c>
      <c r="F36" s="111">
        <f t="shared" si="0"/>
        <v>84235.542960856968</v>
      </c>
      <c r="G36" s="112">
        <v>80872</v>
      </c>
      <c r="H36" s="112">
        <v>80144</v>
      </c>
      <c r="I36" s="112">
        <f t="shared" si="1"/>
        <v>728</v>
      </c>
      <c r="J36" s="112">
        <f t="shared" si="2"/>
        <v>3363.5429608569684</v>
      </c>
    </row>
    <row r="37" spans="1:10" x14ac:dyDescent="0.2">
      <c r="A37" s="103" t="s">
        <v>75</v>
      </c>
      <c r="B37" s="66" t="s">
        <v>170</v>
      </c>
      <c r="C37" s="66" t="s">
        <v>171</v>
      </c>
      <c r="D37" s="113">
        <v>11973.549713202854</v>
      </c>
      <c r="E37" s="111">
        <v>0</v>
      </c>
      <c r="F37" s="111">
        <f t="shared" si="0"/>
        <v>11973.549713202854</v>
      </c>
      <c r="G37" s="112">
        <v>3427</v>
      </c>
      <c r="H37" s="112">
        <v>3427</v>
      </c>
      <c r="I37" s="112">
        <f t="shared" si="1"/>
        <v>0</v>
      </c>
      <c r="J37" s="112">
        <f t="shared" si="2"/>
        <v>8546.549713202854</v>
      </c>
    </row>
    <row r="38" spans="1:10" x14ac:dyDescent="0.2">
      <c r="A38" s="103" t="s">
        <v>76</v>
      </c>
      <c r="B38" s="66" t="s">
        <v>172</v>
      </c>
      <c r="C38" s="66" t="s">
        <v>173</v>
      </c>
      <c r="D38" s="113">
        <v>34652.340274401955</v>
      </c>
      <c r="E38" s="111">
        <v>0</v>
      </c>
      <c r="F38" s="111">
        <f t="shared" ref="F38:F64" si="3">SUM(D38:E38)</f>
        <v>34652.340274401955</v>
      </c>
      <c r="G38" s="112">
        <v>34649</v>
      </c>
      <c r="H38" s="112">
        <v>34649</v>
      </c>
      <c r="I38" s="112">
        <f t="shared" ref="I38:I64" si="4">G38-H38</f>
        <v>0</v>
      </c>
      <c r="J38" s="112">
        <f t="shared" ref="J38:J64" si="5">SUM(F38-H38)-I38</f>
        <v>3.3402744019549573</v>
      </c>
    </row>
    <row r="39" spans="1:10" x14ac:dyDescent="0.2">
      <c r="A39" s="103" t="s">
        <v>77</v>
      </c>
      <c r="B39" s="66" t="s">
        <v>174</v>
      </c>
      <c r="C39" s="66" t="s">
        <v>175</v>
      </c>
      <c r="D39" s="113">
        <v>171819.31185226465</v>
      </c>
      <c r="E39" s="111">
        <v>26403</v>
      </c>
      <c r="F39" s="111">
        <f t="shared" si="3"/>
        <v>198222.31185226465</v>
      </c>
      <c r="G39" s="112">
        <v>188305</v>
      </c>
      <c r="H39" s="112">
        <v>188305</v>
      </c>
      <c r="I39" s="112">
        <f t="shared" si="4"/>
        <v>0</v>
      </c>
      <c r="J39" s="112">
        <f t="shared" si="5"/>
        <v>9917.3118522646546</v>
      </c>
    </row>
    <row r="40" spans="1:10" x14ac:dyDescent="0.2">
      <c r="A40" s="103" t="s">
        <v>78</v>
      </c>
      <c r="B40" s="66" t="s">
        <v>176</v>
      </c>
      <c r="C40" s="66" t="s">
        <v>177</v>
      </c>
      <c r="D40" s="113">
        <v>21992.374995002327</v>
      </c>
      <c r="E40" s="111">
        <v>0</v>
      </c>
      <c r="F40" s="111">
        <f t="shared" si="3"/>
        <v>21992.374995002327</v>
      </c>
      <c r="G40" s="112">
        <v>21992</v>
      </c>
      <c r="H40" s="112">
        <v>21992</v>
      </c>
      <c r="I40" s="112">
        <f t="shared" si="4"/>
        <v>0</v>
      </c>
      <c r="J40" s="112">
        <f t="shared" si="5"/>
        <v>0.37499500232661376</v>
      </c>
    </row>
    <row r="41" spans="1:10" x14ac:dyDescent="0.2">
      <c r="A41" s="106" t="s">
        <v>79</v>
      </c>
      <c r="B41" s="66" t="s">
        <v>178</v>
      </c>
      <c r="C41" s="66" t="s">
        <v>179</v>
      </c>
      <c r="D41" s="113">
        <v>31507.844578169366</v>
      </c>
      <c r="E41" s="111">
        <v>22319</v>
      </c>
      <c r="F41" s="111">
        <f t="shared" si="3"/>
        <v>53826.844578169366</v>
      </c>
      <c r="G41" s="112">
        <v>31272</v>
      </c>
      <c r="H41" s="112">
        <v>31272</v>
      </c>
      <c r="I41" s="112">
        <f t="shared" si="4"/>
        <v>0</v>
      </c>
      <c r="J41" s="112">
        <f t="shared" si="5"/>
        <v>22554.844578169366</v>
      </c>
    </row>
    <row r="42" spans="1:10" x14ac:dyDescent="0.2">
      <c r="A42" s="103" t="s">
        <v>80</v>
      </c>
      <c r="B42" s="66" t="s">
        <v>180</v>
      </c>
      <c r="C42" s="66" t="s">
        <v>181</v>
      </c>
      <c r="D42" s="113">
        <v>27715.500491694307</v>
      </c>
      <c r="E42" s="111">
        <v>4</v>
      </c>
      <c r="F42" s="111">
        <f t="shared" si="3"/>
        <v>27719.500491694307</v>
      </c>
      <c r="G42" s="112">
        <v>26701</v>
      </c>
      <c r="H42" s="112">
        <v>26701</v>
      </c>
      <c r="I42" s="112">
        <f t="shared" si="4"/>
        <v>0</v>
      </c>
      <c r="J42" s="112">
        <f t="shared" si="5"/>
        <v>1018.5004916943071</v>
      </c>
    </row>
    <row r="43" spans="1:10" x14ac:dyDescent="0.2">
      <c r="A43" s="103" t="s">
        <v>81</v>
      </c>
      <c r="B43" s="66" t="s">
        <v>182</v>
      </c>
      <c r="C43" s="66" t="s">
        <v>183</v>
      </c>
      <c r="D43" s="113">
        <v>79718.390276427177</v>
      </c>
      <c r="E43" s="111">
        <v>31</v>
      </c>
      <c r="F43" s="111">
        <f t="shared" si="3"/>
        <v>79749.390276427177</v>
      </c>
      <c r="G43" s="112">
        <v>35213</v>
      </c>
      <c r="H43" s="112">
        <v>35213</v>
      </c>
      <c r="I43" s="112">
        <f t="shared" si="4"/>
        <v>0</v>
      </c>
      <c r="J43" s="112">
        <f t="shared" si="5"/>
        <v>44536.390276427177</v>
      </c>
    </row>
    <row r="44" spans="1:10" x14ac:dyDescent="0.2">
      <c r="A44" s="106" t="s">
        <v>82</v>
      </c>
      <c r="B44" s="66" t="s">
        <v>184</v>
      </c>
      <c r="C44" s="66" t="s">
        <v>185</v>
      </c>
      <c r="D44" s="113">
        <v>19230.010788046464</v>
      </c>
      <c r="E44" s="111">
        <v>3538</v>
      </c>
      <c r="F44" s="111">
        <f t="shared" si="3"/>
        <v>22768.010788046464</v>
      </c>
      <c r="G44" s="112">
        <v>21033</v>
      </c>
      <c r="H44" s="112">
        <v>20994</v>
      </c>
      <c r="I44" s="112">
        <f t="shared" si="4"/>
        <v>39</v>
      </c>
      <c r="J44" s="112">
        <f t="shared" si="5"/>
        <v>1735.0107880464639</v>
      </c>
    </row>
    <row r="45" spans="1:10" x14ac:dyDescent="0.2">
      <c r="A45" s="103" t="s">
        <v>83</v>
      </c>
      <c r="B45" s="66" t="s">
        <v>186</v>
      </c>
      <c r="C45" s="66" t="s">
        <v>187</v>
      </c>
      <c r="D45" s="113">
        <v>17792.063257435315</v>
      </c>
      <c r="E45" s="111">
        <v>2991</v>
      </c>
      <c r="F45" s="111">
        <f t="shared" si="3"/>
        <v>20783.063257435315</v>
      </c>
      <c r="G45" s="112">
        <v>19724</v>
      </c>
      <c r="H45" s="112">
        <v>19724</v>
      </c>
      <c r="I45" s="112">
        <f t="shared" si="4"/>
        <v>0</v>
      </c>
      <c r="J45" s="112">
        <f t="shared" si="5"/>
        <v>1059.0632574353149</v>
      </c>
    </row>
    <row r="46" spans="1:10" x14ac:dyDescent="0.2">
      <c r="A46" s="102" t="s">
        <v>84</v>
      </c>
      <c r="B46" s="68" t="s">
        <v>85</v>
      </c>
      <c r="C46" s="68"/>
      <c r="D46" s="113">
        <v>14988.503152476453</v>
      </c>
      <c r="E46" s="111">
        <v>239</v>
      </c>
      <c r="F46" s="111">
        <f t="shared" si="3"/>
        <v>15227.503152476453</v>
      </c>
      <c r="G46" s="112">
        <v>14004</v>
      </c>
      <c r="H46" s="112">
        <v>14004</v>
      </c>
      <c r="I46" s="112">
        <f t="shared" si="4"/>
        <v>0</v>
      </c>
      <c r="J46" s="112">
        <f t="shared" si="5"/>
        <v>1223.5031524764527</v>
      </c>
    </row>
    <row r="47" spans="1:10" x14ac:dyDescent="0.2">
      <c r="A47" s="102" t="s">
        <v>86</v>
      </c>
      <c r="B47" s="66" t="s">
        <v>188</v>
      </c>
      <c r="C47" s="66" t="s">
        <v>189</v>
      </c>
      <c r="D47" s="113">
        <v>94904.143973230661</v>
      </c>
      <c r="E47" s="111">
        <v>4951</v>
      </c>
      <c r="F47" s="111">
        <f t="shared" si="3"/>
        <v>99855.143973230661</v>
      </c>
      <c r="G47" s="112">
        <v>99855</v>
      </c>
      <c r="H47" s="112">
        <v>99855</v>
      </c>
      <c r="I47" s="112">
        <f t="shared" si="4"/>
        <v>0</v>
      </c>
      <c r="J47" s="112">
        <f t="shared" si="5"/>
        <v>0.14397323066077661</v>
      </c>
    </row>
    <row r="48" spans="1:10" x14ac:dyDescent="0.2">
      <c r="A48" s="103" t="s">
        <v>87</v>
      </c>
      <c r="B48" s="68" t="s">
        <v>190</v>
      </c>
      <c r="C48" s="68" t="s">
        <v>191</v>
      </c>
      <c r="D48" s="113">
        <v>43663.639412064193</v>
      </c>
      <c r="E48" s="111">
        <v>0</v>
      </c>
      <c r="F48" s="111">
        <f t="shared" si="3"/>
        <v>43663.639412064193</v>
      </c>
      <c r="G48" s="112">
        <v>43664</v>
      </c>
      <c r="H48" s="112">
        <v>43664</v>
      </c>
      <c r="I48" s="112">
        <f t="shared" si="4"/>
        <v>0</v>
      </c>
      <c r="J48" s="112">
        <f t="shared" si="5"/>
        <v>-0.36058793580741622</v>
      </c>
    </row>
    <row r="49" spans="1:10" x14ac:dyDescent="0.2">
      <c r="A49" s="106" t="s">
        <v>88</v>
      </c>
      <c r="B49" s="66" t="s">
        <v>192</v>
      </c>
      <c r="C49" s="66" t="s">
        <v>193</v>
      </c>
      <c r="D49" s="113">
        <v>27342.186456377603</v>
      </c>
      <c r="E49" s="111">
        <v>1045</v>
      </c>
      <c r="F49" s="111">
        <f t="shared" si="3"/>
        <v>28387.186456377603</v>
      </c>
      <c r="G49" s="112">
        <v>27114</v>
      </c>
      <c r="H49" s="112">
        <v>27114</v>
      </c>
      <c r="I49" s="112">
        <f t="shared" si="4"/>
        <v>0</v>
      </c>
      <c r="J49" s="112">
        <f t="shared" si="5"/>
        <v>1273.1864563776035</v>
      </c>
    </row>
    <row r="50" spans="1:10" x14ac:dyDescent="0.2">
      <c r="A50" s="106" t="s">
        <v>89</v>
      </c>
      <c r="B50" s="66" t="s">
        <v>194</v>
      </c>
      <c r="C50" s="66" t="s">
        <v>195</v>
      </c>
      <c r="D50" s="113">
        <v>77427.960663110905</v>
      </c>
      <c r="E50" s="111">
        <v>3459</v>
      </c>
      <c r="F50" s="111">
        <f t="shared" si="3"/>
        <v>80886.960663110905</v>
      </c>
      <c r="G50" s="112">
        <v>71012</v>
      </c>
      <c r="H50" s="112">
        <v>71012</v>
      </c>
      <c r="I50" s="112">
        <f t="shared" si="4"/>
        <v>0</v>
      </c>
      <c r="J50" s="112">
        <f t="shared" si="5"/>
        <v>9874.9606631109054</v>
      </c>
    </row>
    <row r="51" spans="1:10" x14ac:dyDescent="0.2">
      <c r="A51" s="106" t="s">
        <v>90</v>
      </c>
      <c r="B51" s="66" t="s">
        <v>196</v>
      </c>
      <c r="C51" s="66" t="s">
        <v>197</v>
      </c>
      <c r="D51" s="113">
        <v>42011.747225799263</v>
      </c>
      <c r="E51" s="111">
        <v>0</v>
      </c>
      <c r="F51" s="111">
        <f t="shared" si="3"/>
        <v>42011.747225799263</v>
      </c>
      <c r="G51" s="112">
        <v>42012</v>
      </c>
      <c r="H51" s="112">
        <v>42012</v>
      </c>
      <c r="I51" s="112">
        <f t="shared" si="4"/>
        <v>0</v>
      </c>
      <c r="J51" s="112">
        <f t="shared" si="5"/>
        <v>-0.25277420073689427</v>
      </c>
    </row>
    <row r="52" spans="1:10" x14ac:dyDescent="0.2">
      <c r="A52" s="103" t="s">
        <v>91</v>
      </c>
      <c r="B52" s="66" t="s">
        <v>198</v>
      </c>
      <c r="C52" s="66" t="s">
        <v>199</v>
      </c>
      <c r="D52" s="116">
        <v>32050.604166441211</v>
      </c>
      <c r="E52" s="114">
        <v>2</v>
      </c>
      <c r="F52" s="114">
        <f t="shared" si="3"/>
        <v>32052.604166441211</v>
      </c>
      <c r="G52" s="115">
        <v>32053</v>
      </c>
      <c r="H52" s="115">
        <v>32053</v>
      </c>
      <c r="I52" s="115">
        <f t="shared" si="4"/>
        <v>0</v>
      </c>
      <c r="J52" s="115">
        <f t="shared" si="5"/>
        <v>-0.39583355878858129</v>
      </c>
    </row>
    <row r="53" spans="1:10" x14ac:dyDescent="0.2">
      <c r="A53" s="103" t="s">
        <v>92</v>
      </c>
      <c r="B53" s="66" t="s">
        <v>200</v>
      </c>
      <c r="C53" s="66" t="s">
        <v>151</v>
      </c>
      <c r="D53" s="113">
        <v>34013.777033419836</v>
      </c>
      <c r="E53" s="111">
        <v>2</v>
      </c>
      <c r="F53" s="111">
        <f t="shared" si="3"/>
        <v>34015.777033419836</v>
      </c>
      <c r="G53" s="112">
        <v>32559</v>
      </c>
      <c r="H53" s="112">
        <v>32559</v>
      </c>
      <c r="I53" s="112">
        <f t="shared" si="4"/>
        <v>0</v>
      </c>
      <c r="J53" s="112">
        <f t="shared" si="5"/>
        <v>1456.7770334198358</v>
      </c>
    </row>
    <row r="54" spans="1:10" x14ac:dyDescent="0.2">
      <c r="A54" s="103" t="s">
        <v>93</v>
      </c>
      <c r="B54" s="66" t="s">
        <v>201</v>
      </c>
      <c r="C54" s="66" t="s">
        <v>202</v>
      </c>
      <c r="D54" s="113">
        <v>55709.286754888773</v>
      </c>
      <c r="E54" s="111">
        <v>0</v>
      </c>
      <c r="F54" s="111">
        <f t="shared" si="3"/>
        <v>55709.286754888773</v>
      </c>
      <c r="G54" s="112">
        <v>51948</v>
      </c>
      <c r="H54" s="112">
        <v>51948</v>
      </c>
      <c r="I54" s="112">
        <f t="shared" si="4"/>
        <v>0</v>
      </c>
      <c r="J54" s="112">
        <f t="shared" si="5"/>
        <v>3761.2867548887734</v>
      </c>
    </row>
    <row r="55" spans="1:10" x14ac:dyDescent="0.2">
      <c r="A55" s="103" t="s">
        <v>94</v>
      </c>
      <c r="B55" s="66" t="s">
        <v>203</v>
      </c>
      <c r="C55" s="66" t="s">
        <v>204</v>
      </c>
      <c r="D55" s="113">
        <v>37965.515855072372</v>
      </c>
      <c r="E55" s="111">
        <v>2738</v>
      </c>
      <c r="F55" s="111">
        <f t="shared" si="3"/>
        <v>40703.515855072372</v>
      </c>
      <c r="G55" s="112">
        <v>34814</v>
      </c>
      <c r="H55" s="112">
        <v>34814</v>
      </c>
      <c r="I55" s="112">
        <f t="shared" si="4"/>
        <v>0</v>
      </c>
      <c r="J55" s="112">
        <f t="shared" si="5"/>
        <v>5889.5158550723718</v>
      </c>
    </row>
    <row r="56" spans="1:10" x14ac:dyDescent="0.2">
      <c r="A56" s="103" t="s">
        <v>95</v>
      </c>
      <c r="B56" s="66" t="s">
        <v>205</v>
      </c>
      <c r="C56" s="66" t="s">
        <v>206</v>
      </c>
      <c r="D56" s="113">
        <v>24858.887537697694</v>
      </c>
      <c r="E56" s="111">
        <v>4</v>
      </c>
      <c r="F56" s="111">
        <f t="shared" si="3"/>
        <v>24862.887537697694</v>
      </c>
      <c r="G56" s="112">
        <v>23789</v>
      </c>
      <c r="H56" s="112">
        <v>23789</v>
      </c>
      <c r="I56" s="112">
        <f t="shared" si="4"/>
        <v>0</v>
      </c>
      <c r="J56" s="112">
        <f t="shared" si="5"/>
        <v>1073.8875376976939</v>
      </c>
    </row>
    <row r="57" spans="1:10" x14ac:dyDescent="0.2">
      <c r="A57" s="106" t="s">
        <v>96</v>
      </c>
      <c r="B57" s="66" t="s">
        <v>207</v>
      </c>
      <c r="C57" s="66" t="s">
        <v>208</v>
      </c>
      <c r="D57" s="113">
        <v>36518.588930987855</v>
      </c>
      <c r="E57" s="111">
        <v>5378</v>
      </c>
      <c r="F57" s="111">
        <f t="shared" si="3"/>
        <v>41896.588930987855</v>
      </c>
      <c r="G57" s="112">
        <v>30602</v>
      </c>
      <c r="H57" s="112">
        <v>30602</v>
      </c>
      <c r="I57" s="112">
        <f t="shared" si="4"/>
        <v>0</v>
      </c>
      <c r="J57" s="112">
        <f t="shared" si="5"/>
        <v>11294.588930987855</v>
      </c>
    </row>
    <row r="58" spans="1:10" x14ac:dyDescent="0.2">
      <c r="A58" s="106" t="s">
        <v>97</v>
      </c>
      <c r="B58" s="66" t="s">
        <v>209</v>
      </c>
      <c r="C58" s="66" t="s">
        <v>210</v>
      </c>
      <c r="D58" s="113">
        <v>45264.019848125477</v>
      </c>
      <c r="E58" s="111">
        <v>1706</v>
      </c>
      <c r="F58" s="111">
        <f t="shared" si="3"/>
        <v>46970.019848125477</v>
      </c>
      <c r="G58" s="112">
        <v>46970</v>
      </c>
      <c r="H58" s="112">
        <v>46970</v>
      </c>
      <c r="I58" s="112">
        <f t="shared" si="4"/>
        <v>0</v>
      </c>
      <c r="J58" s="112">
        <f t="shared" si="5"/>
        <v>1.9848125477437861E-2</v>
      </c>
    </row>
    <row r="59" spans="1:10" x14ac:dyDescent="0.2">
      <c r="A59" s="106" t="s">
        <v>98</v>
      </c>
      <c r="B59" s="66" t="s">
        <v>211</v>
      </c>
      <c r="C59" s="66" t="s">
        <v>212</v>
      </c>
      <c r="D59" s="113">
        <v>10802.249758518559</v>
      </c>
      <c r="E59" s="111">
        <v>2285</v>
      </c>
      <c r="F59" s="111">
        <f t="shared" si="3"/>
        <v>13087.249758518559</v>
      </c>
      <c r="G59" s="112">
        <v>11783</v>
      </c>
      <c r="H59" s="112">
        <v>8583</v>
      </c>
      <c r="I59" s="112">
        <f t="shared" si="4"/>
        <v>3200</v>
      </c>
      <c r="J59" s="112">
        <f t="shared" si="5"/>
        <v>1304.2497585185592</v>
      </c>
    </row>
    <row r="60" spans="1:10" x14ac:dyDescent="0.2">
      <c r="A60" s="103" t="s">
        <v>99</v>
      </c>
      <c r="B60" s="66" t="s">
        <v>213</v>
      </c>
      <c r="C60" s="66" t="s">
        <v>214</v>
      </c>
      <c r="D60" s="113">
        <v>39592.532169330749</v>
      </c>
      <c r="E60" s="111">
        <v>2677</v>
      </c>
      <c r="F60" s="111">
        <f t="shared" si="3"/>
        <v>42269.532169330749</v>
      </c>
      <c r="G60" s="112">
        <v>41355</v>
      </c>
      <c r="H60" s="112">
        <v>41355</v>
      </c>
      <c r="I60" s="112">
        <f t="shared" si="4"/>
        <v>0</v>
      </c>
      <c r="J60" s="112">
        <f t="shared" si="5"/>
        <v>914.53216933074873</v>
      </c>
    </row>
    <row r="61" spans="1:10" x14ac:dyDescent="0.2">
      <c r="A61" s="103" t="s">
        <v>100</v>
      </c>
      <c r="B61" s="66" t="s">
        <v>215</v>
      </c>
      <c r="C61" s="66" t="s">
        <v>216</v>
      </c>
      <c r="D61" s="113">
        <v>24341.207449336838</v>
      </c>
      <c r="E61" s="111">
        <v>7</v>
      </c>
      <c r="F61" s="111">
        <f t="shared" si="3"/>
        <v>24348.207449336838</v>
      </c>
      <c r="G61" s="112">
        <v>24348</v>
      </c>
      <c r="H61" s="112">
        <v>24348</v>
      </c>
      <c r="I61" s="112">
        <f t="shared" si="4"/>
        <v>0</v>
      </c>
      <c r="J61" s="112">
        <f t="shared" si="5"/>
        <v>0.2074493368381809</v>
      </c>
    </row>
    <row r="62" spans="1:10" x14ac:dyDescent="0.2">
      <c r="A62" s="103" t="s">
        <v>101</v>
      </c>
      <c r="B62" s="66" t="s">
        <v>217</v>
      </c>
      <c r="C62" s="66" t="s">
        <v>218</v>
      </c>
      <c r="D62" s="113">
        <v>13928.454768789392</v>
      </c>
      <c r="E62" s="111">
        <v>0</v>
      </c>
      <c r="F62" s="111">
        <f t="shared" si="3"/>
        <v>13928.454768789392</v>
      </c>
      <c r="G62" s="112">
        <v>13593</v>
      </c>
      <c r="H62" s="112">
        <v>13593</v>
      </c>
      <c r="I62" s="112">
        <f t="shared" si="4"/>
        <v>0</v>
      </c>
      <c r="J62" s="112">
        <f t="shared" si="5"/>
        <v>335.45476878939189</v>
      </c>
    </row>
    <row r="63" spans="1:10" x14ac:dyDescent="0.2">
      <c r="A63" s="106" t="s">
        <v>104</v>
      </c>
      <c r="B63" s="69" t="s">
        <v>105</v>
      </c>
      <c r="C63" s="66"/>
      <c r="D63" s="113">
        <v>10742.607520198546</v>
      </c>
      <c r="E63" s="111">
        <v>9067</v>
      </c>
      <c r="F63" s="111">
        <f t="shared" si="3"/>
        <v>19809.607520198544</v>
      </c>
      <c r="G63" s="112">
        <v>11914</v>
      </c>
      <c r="H63" s="112">
        <v>11914</v>
      </c>
      <c r="I63" s="112">
        <f t="shared" si="4"/>
        <v>0</v>
      </c>
      <c r="J63" s="112">
        <f t="shared" si="5"/>
        <v>7895.6075201985441</v>
      </c>
    </row>
    <row r="64" spans="1:10" x14ac:dyDescent="0.2">
      <c r="A64" s="68" t="s">
        <v>102</v>
      </c>
      <c r="B64" s="66" t="s">
        <v>103</v>
      </c>
      <c r="C64" s="66"/>
      <c r="D64" s="113">
        <v>8390.5354286474139</v>
      </c>
      <c r="E64" s="113">
        <v>0</v>
      </c>
      <c r="F64" s="113">
        <f t="shared" si="3"/>
        <v>8390.5354286474139</v>
      </c>
      <c r="G64" s="113">
        <v>3634</v>
      </c>
      <c r="H64" s="113">
        <v>3634</v>
      </c>
      <c r="I64" s="113">
        <f t="shared" si="4"/>
        <v>0</v>
      </c>
      <c r="J64" s="113">
        <f t="shared" si="5"/>
        <v>4756.5354286474139</v>
      </c>
    </row>
    <row r="65" spans="4:10" x14ac:dyDescent="0.2">
      <c r="I65" s="73"/>
      <c r="J65" s="73"/>
    </row>
    <row r="71" spans="4:10" x14ac:dyDescent="0.2">
      <c r="D71" s="74"/>
      <c r="E71" s="72"/>
      <c r="F71" s="72"/>
      <c r="G71" s="72"/>
      <c r="H71" s="75"/>
    </row>
  </sheetData>
  <sheetProtection password="EF32" sheet="1" objects="1" scenarios="1"/>
  <sortState ref="A6:J64">
    <sortCondition ref="A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14</vt:i4>
      </vt:variant>
    </vt:vector>
  </HeadingPairs>
  <TitlesOfParts>
    <vt:vector size="18" baseType="lpstr">
      <vt:lpstr>IDEA Part B</vt:lpstr>
      <vt:lpstr>IDEA Preschool</vt:lpstr>
      <vt:lpstr>PostToWeb Part B</vt:lpstr>
      <vt:lpstr>PostToWeb Preschool</vt:lpstr>
      <vt:lpstr>Partb</vt:lpstr>
      <vt:lpstr>Preschool</vt:lpstr>
      <vt:lpstr>'IDEA Part B'!rf0b</vt:lpstr>
      <vt:lpstr>'IDEA Preschool'!rf0b</vt:lpstr>
      <vt:lpstr>'IDEA Part B'!rf0bb</vt:lpstr>
      <vt:lpstr>'IDEA Preschool'!rf0bb</vt:lpstr>
      <vt:lpstr>'IDEA Part B'!rf0c</vt:lpstr>
      <vt:lpstr>'IDEA Preschool'!rf0c</vt:lpstr>
      <vt:lpstr>'IDEA Part B'!rf1a</vt:lpstr>
      <vt:lpstr>'IDEA Preschool'!rf1a</vt:lpstr>
      <vt:lpstr>'IDEA Part B'!rf1b</vt:lpstr>
      <vt:lpstr>'IDEA Preschool'!rf1b</vt:lpstr>
      <vt:lpstr>'IDEA Part B'!rf1c</vt:lpstr>
      <vt:lpstr>'IDEA Preschool'!rf1c</vt:lpstr>
    </vt:vector>
  </TitlesOfParts>
  <Company>CDE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Kahle</dc:creator>
  <cp:lastModifiedBy>Davis, Evan</cp:lastModifiedBy>
  <cp:lastPrinted>2014-10-20T17:04:55Z</cp:lastPrinted>
  <dcterms:created xsi:type="dcterms:W3CDTF">2014-04-03T17:11:15Z</dcterms:created>
  <dcterms:modified xsi:type="dcterms:W3CDTF">2016-05-04T18:59:00Z</dcterms:modified>
</cp:coreProperties>
</file>